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90" yWindow="30" windowWidth="14805" windowHeight="8010"/>
  </bookViews>
  <sheets>
    <sheet name="Приложение №1" sheetId="5" r:id="rId1"/>
    <sheet name="Прил 1 Основные показатели" sheetId="1" r:id="rId2"/>
    <sheet name="Приложение №2 (2)" sheetId="4" state="hidden" r:id="rId3"/>
    <sheet name="Предложение ТП 2015" sheetId="3" r:id="rId4"/>
  </sheets>
  <definedNames>
    <definedName name="_xlnm.Print_Titles" localSheetId="1">'Прил 1 Основные показатели'!$7:$8</definedName>
    <definedName name="_xlnm.Print_Area" localSheetId="3">'Предложение ТП 2015'!$A$1:$I$110</definedName>
    <definedName name="_xlnm.Print_Area" localSheetId="1">'Прил 1 Основные показатели'!$A$1:$F$50</definedName>
    <definedName name="_xlnm.Print_Area" localSheetId="2">'Приложение №2 (2)'!$A$1:$K$57</definedName>
  </definedNames>
  <calcPr calcId="145621"/>
</workbook>
</file>

<file path=xl/calcChain.xml><?xml version="1.0" encoding="utf-8"?>
<calcChain xmlns="http://schemas.openxmlformats.org/spreadsheetml/2006/main">
  <c r="F45" i="4"/>
  <c r="M40"/>
  <c r="F52" l="1"/>
  <c r="E52"/>
  <c r="D52"/>
  <c r="F49"/>
  <c r="E49"/>
  <c r="D49"/>
  <c r="D44"/>
  <c r="F43"/>
  <c r="D43"/>
  <c r="D42"/>
  <c r="F41"/>
  <c r="M41"/>
  <c r="F44" s="1"/>
  <c r="F39" s="1"/>
  <c r="F38" s="1"/>
  <c r="E39"/>
  <c r="D39"/>
  <c r="E38"/>
  <c r="D38"/>
  <c r="G20"/>
  <c r="D20"/>
  <c r="D15"/>
  <c r="I12"/>
  <c r="H12"/>
  <c r="G12"/>
  <c r="F12"/>
  <c r="E12"/>
  <c r="D12"/>
  <c r="F10"/>
  <c r="F20" s="1"/>
  <c r="E10"/>
  <c r="E20" s="1"/>
</calcChain>
</file>

<file path=xl/comments1.xml><?xml version="1.0" encoding="utf-8"?>
<comments xmlns="http://schemas.openxmlformats.org/spreadsheetml/2006/main">
  <authors>
    <author>Автор</author>
  </authors>
  <commentLis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Аналитических таблиц факт 2013 (по видам деятельности)</t>
        </r>
      </text>
    </comment>
    <comment ref="E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ЭЗ на 2014
</t>
        </r>
      </text>
    </comment>
    <comment ref="E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ЭЗ на 2014 год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= содержание (НВВ) +  потери (2470880,83)
(Расчетные таблицы для РЭК)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= содержание (НВВ) +  потери (2767386,32755)
(Расчетные таблицы для РЭК)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налоговые санкции</t>
        </r>
      </text>
    </comment>
    <comment ref="G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Аналитических таблиц факт 2013 (по видам деятельности)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249 - передача?  402 - ТП</t>
        </r>
      </text>
    </comment>
    <comment ref="E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ута на 2013; на 2014 - нет</t>
        </r>
      </text>
    </comment>
  </commentList>
</comments>
</file>

<file path=xl/sharedStrings.xml><?xml version="1.0" encoding="utf-8"?>
<sst xmlns="http://schemas.openxmlformats.org/spreadsheetml/2006/main" count="588" uniqueCount="265">
  <si>
    <t>Приложение №2</t>
  </si>
  <si>
    <t>Наименование показателей</t>
  </si>
  <si>
    <t>Единица измерения</t>
  </si>
  <si>
    <t>1.</t>
  </si>
  <si>
    <t>1.1</t>
  </si>
  <si>
    <t>1.2</t>
  </si>
  <si>
    <t>1.3</t>
  </si>
  <si>
    <t>1.4</t>
  </si>
  <si>
    <t>2.</t>
  </si>
  <si>
    <t>2.1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</si>
  <si>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</si>
  <si>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</si>
  <si>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</si>
  <si>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</si>
  <si>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</si>
  <si>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</si>
  <si>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9% и более</t>
  </si>
  <si>
    <t>тыс. рублей</t>
  </si>
  <si>
    <t>процент</t>
  </si>
  <si>
    <t>3.</t>
  </si>
  <si>
    <t>Заявленная мощность</t>
  </si>
  <si>
    <t>Объем полезного отпуска электроэнергии - всего</t>
  </si>
  <si>
    <t xml:space="preserve">Реквизиты программы энергоэффективности </t>
  </si>
  <si>
    <t>3.1</t>
  </si>
  <si>
    <t>3.2</t>
  </si>
  <si>
    <t>3.3</t>
  </si>
  <si>
    <t>3.4</t>
  </si>
  <si>
    <t>3.5</t>
  </si>
  <si>
    <t>МВт</t>
  </si>
  <si>
    <t>тыс. кВт*ч</t>
  </si>
  <si>
    <t>Показатели регулируемых видов деятельности организации</t>
  </si>
  <si>
    <t>Необходимая валовая выручка по регулируемым видам деятельности организации - всего</t>
  </si>
  <si>
    <t>Расходы, связанные с производством и реализацией; подконтрольные расходы - всего</t>
  </si>
  <si>
    <t>Расходы, за исключением указанных в подпункте 4.1; неподконтрольные расходы - всего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</si>
  <si>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</si>
  <si>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</si>
  <si>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</t>
  </si>
  <si>
    <t>Справочно:</t>
  </si>
  <si>
    <t>Объем условных единиц</t>
  </si>
  <si>
    <t>Операционные расходы на условную единицу</t>
  </si>
  <si>
    <t>4.</t>
  </si>
  <si>
    <t>4.1</t>
  </si>
  <si>
    <t>В том числе:</t>
  </si>
  <si>
    <t>оплата труда</t>
  </si>
  <si>
    <t>ремонт основных фондов</t>
  </si>
  <si>
    <t>материальные затраты</t>
  </si>
  <si>
    <t>4.2</t>
  </si>
  <si>
    <t>4.3</t>
  </si>
  <si>
    <t>4.4</t>
  </si>
  <si>
    <t>4.4.1</t>
  </si>
  <si>
    <t>у.е.</t>
  </si>
  <si>
    <t>тыс. рублей (у.е.)</t>
  </si>
  <si>
    <t>Среднесписочная численность персонала</t>
  </si>
  <si>
    <t>человек</t>
  </si>
  <si>
    <t>Реквизиты отраслевого тарифного соглашения</t>
  </si>
  <si>
    <t>Уставный капитал (складочный капитал, уставный фонд, вклады товарищей)</t>
  </si>
  <si>
    <t>Среднемесячная заработная плата на одного работника</t>
  </si>
  <si>
    <t>тыс. рублей на человека</t>
  </si>
  <si>
    <t>Показатели численности персонала и фонда оплаты труда по регулируемым видам деятельности</t>
  </si>
  <si>
    <t>Анализ финансовой устойчивости по величине излишка (недостатка) собственных оборотных средств</t>
  </si>
  <si>
    <t xml:space="preserve">Объем полезного отпуска электроэнергии населению и приравненным к нему категориям потребителей </t>
  </si>
  <si>
    <t>5.</t>
  </si>
  <si>
    <t>5.1</t>
  </si>
  <si>
    <t>5.2</t>
  </si>
  <si>
    <t>5.3</t>
  </si>
  <si>
    <t>-</t>
  </si>
  <si>
    <t xml:space="preserve">Прибыль   </t>
  </si>
  <si>
    <t>Амортизация</t>
  </si>
  <si>
    <t>Заемные средства</t>
  </si>
  <si>
    <t>Лизинг</t>
  </si>
  <si>
    <t>возврат НДС</t>
  </si>
  <si>
    <t>за счет тарифа на передачу:</t>
  </si>
  <si>
    <t>4.4.1.</t>
  </si>
  <si>
    <t>за счет тарифа на технологическое присоединение</t>
  </si>
  <si>
    <t>4.4.2</t>
  </si>
  <si>
    <t>письмо в РЭК ДЦТ КК №6.2НС-15/37/0377 от 30.01.2014</t>
  </si>
  <si>
    <t>приказ РЭК ДЦТ КК от 13.08.2014 №42/2014-э</t>
  </si>
  <si>
    <t>чистая прибыль</t>
  </si>
  <si>
    <t>проценты к уплате</t>
  </si>
  <si>
    <t>налог на прибыль</t>
  </si>
  <si>
    <t>прочее</t>
  </si>
  <si>
    <t>амортизация</t>
  </si>
  <si>
    <t>по виду деятельности "передача электрической энергии"</t>
  </si>
  <si>
    <t>Фактические показатели за год, предшествующий базовому периоду
2013</t>
  </si>
  <si>
    <t>Показатели, утвержденные на базовый период
2014</t>
  </si>
  <si>
    <t>Предложения на расчетный период регулирования
2015</t>
  </si>
  <si>
    <t>Справочно</t>
  </si>
  <si>
    <t>Ответственный ЦФУ</t>
  </si>
  <si>
    <t>Расчетный объем услуг в части управления технологическими режимами</t>
  </si>
  <si>
    <t>Расчетный объем услуг в част  обеспечения надежности</t>
  </si>
  <si>
    <t>МВт*ч</t>
  </si>
  <si>
    <t>3.6</t>
  </si>
  <si>
    <t>3.7</t>
  </si>
  <si>
    <t>3.8</t>
  </si>
  <si>
    <t>Суммарный объем производства и потребления электрической энергии участниками оптового рынка электрической энергии</t>
  </si>
  <si>
    <t>по виду деятельности "оказание услуг по технологическому присоединению"</t>
  </si>
  <si>
    <t>Норматив потерь электрической энергии (приказ Минэнерго)</t>
  </si>
  <si>
    <t>17,91                       (№579 от 05.09.2014)</t>
  </si>
  <si>
    <t>№ по приложению</t>
  </si>
  <si>
    <t>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</si>
  <si>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 
а также коммерческого оператора оптового рынка электрической энергии (мощности)</t>
  </si>
  <si>
    <t>Инвестиции, осуществляемые за счет тарифных источников*</t>
  </si>
  <si>
    <t>ОАО "НЭСК-электросети" не является членом отраслевого тарифного соглашения  в электроэнергетике РФ, так как   затраты и взносы по вступлению и нахождению в данном соглашении не учитываются при определении необходимой валовой выручки, ввиду того что они являются добровольными.</t>
  </si>
  <si>
    <t>Норматив потерь электрической энергии (приказ Минэнерго России)</t>
  </si>
  <si>
    <t>Письмо в РЭК ДЦТ КК №21.НС-22/567 от 31.03.2014 "О направлении отчета по инвестиционной программе за 2013 год"</t>
  </si>
  <si>
    <t>Письмо в РЭК ДЦТ КК №21.НС-11/306 от 14.03.2014 "О направлении инвестиционной программы 2015-2019 гг."</t>
  </si>
  <si>
    <t>* - финансирование за счет тарифных источников</t>
  </si>
  <si>
    <t>Анализ финансовой устойчивости по величине излишка (недостатка) собственных оборотных средств**</t>
  </si>
  <si>
    <t>руб./кВт</t>
  </si>
  <si>
    <t>Подготовка и выдача сетевой организацией технических услуовий (ТУ) и их согласование</t>
  </si>
  <si>
    <t>Разработка сетевой организацией проектной документации согласно обязательствам, предусмотренным ТУ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</si>
  <si>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</si>
  <si>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</t>
  </si>
  <si>
    <t>Фактические действия по присоединению и обеспечению работы Устройств в электрической сети</t>
  </si>
  <si>
    <t>Выполнение ТУ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ТУ (без учета капитальным вложений)</t>
  </si>
  <si>
    <t>Уровень напряжения 0,4 кВ</t>
  </si>
  <si>
    <t>Уровень напряжения 6 (10) кВ</t>
  </si>
  <si>
    <t>0-11,7 (120,2)</t>
  </si>
  <si>
    <t>11,7 (120,2)-29,6 (207,5)</t>
  </si>
  <si>
    <t>1821,1 (2264)-2478,6 (2867,2)</t>
  </si>
  <si>
    <t>2478,6 (2867,2)-5549,5</t>
  </si>
  <si>
    <t xml:space="preserve">0-3366,7 </t>
  </si>
  <si>
    <t>3366,7-7214,3</t>
  </si>
  <si>
    <t>Уровень напряжения - 10(6) кВ</t>
  </si>
  <si>
    <t>Прокладка 1 км КЛ-10 кВ кабелем марки АПвПу2г-10 с площадью поперечного сечения токоведущей жилы от (3х185) до (3х240)</t>
  </si>
  <si>
    <t>Прокладка 1 км КЛ кабелем марки АПвПу2г-10 с площадью поперечного сечения токоведущей жилы до 3×(1×500) в населенном пункте</t>
  </si>
  <si>
    <t>Прокладка 1 км КЛ-10 кВ кабелем марки АПвПу2г-10 с площадью поперечного сечения токоведущей жилы до 3×(1×300) в населенном пункте</t>
  </si>
  <si>
    <t>Прокладка 1 км КЛ-10 кВ кабелем марки АПвПу2г-10 с площадью поперечного сечения токоведущей жилы от 3х(1х300) до 3х(1х500) по кабельным сооружениям (с устройством лотков)</t>
  </si>
  <si>
    <t>Прокладка 1 км КЛ-10 кВ кабелем марки АПвПу2г-10 с площадью поперечного сечения токоведущей жилы 3х(1х800/50)</t>
  </si>
  <si>
    <t>Прокладка 1 км КЛ-10 кВ (два кабеля в траншее) кабелем марки АСБ-10 кВ с площадью поперечного сечения токоведущей жилы  до (3×240) в населенном пункте</t>
  </si>
  <si>
    <t>Прокладка 1 км КЛ-10 кВ кабелем марки АСБ-10 с площадью поперечного сечения токоведушей жилы  (3×120) в населенном пункте</t>
  </si>
  <si>
    <t>Прокладка 1 км КЛ-10 кВ кабелем марки АСБ-10 с площадью поперечного сечения токоведущей жилы  от (3×150) до (3х240) в населенном пункте</t>
  </si>
  <si>
    <t>Строительство КЛ-0,4 кВ</t>
  </si>
  <si>
    <t>Прокладка 1 км КЛ-0,4 кабелем марки АПвБбШнг-1 с площадью поперечного сечения до (4×16)</t>
  </si>
  <si>
    <t>Прокладка 1 км КЛ-0,4 кабелем марки АПвБбШнг-1 с площадью поперечного сечения до (4×25)</t>
  </si>
  <si>
    <t>Прокладка 1 км КЛ-0,4 кабелем марки АПвБбШнг-1 с площадью поперечного сечения до (4×35)</t>
  </si>
  <si>
    <t>Прокладка 1 км КЛ-0,4 кабелем марки АПвБбШнг-1 с площадью поперечного сечения до (4×50)</t>
  </si>
  <si>
    <t>Прокладка 1 км КЛ-0,4 кабелем марки АПвБбШнг-1 с площадью поперечного сечения до (4×70)</t>
  </si>
  <si>
    <t>Прокладка 1 км КЛ-0,4 кабелем марки АПвБбШнг-1 с площадью поперечного сечения до (4×95)</t>
  </si>
  <si>
    <t>Прокладка 1 км КЛ-0,4 кабелем марки АПвБбШнг-1 с площадью поперечного сечения до (4×120)</t>
  </si>
  <si>
    <t>Прокладка 1 км КЛ-0,4 кабелем марки АПвБбШнг-1 с площадью поперечного сечения до (4×120) (два кабеля в траншее)</t>
  </si>
  <si>
    <t>Прокладка 1 км КЛ-0,4 кабелем марки АПвБбШнг-1 с площадью поперечного сечения до (4×150)</t>
  </si>
  <si>
    <t>Прокладка 1 км КЛ-0,4 кабелем марки АПвБбШнг-1 с площадью поперечного сечения до (4×185)</t>
  </si>
  <si>
    <t>Прокладка 1 км КЛ-0,4 кабелем марки АПвБбШнг-1 с площадью поперечного сечения до (4×240) (два кабеля в траншее)</t>
  </si>
  <si>
    <t>Прокладка 1 км КЛ-0,4 кабелем марки АПвБбШнг-1 с площадью поперечного сечения до (4×240)</t>
  </si>
  <si>
    <t>Организация трубной канализации для КЛ</t>
  </si>
  <si>
    <t>Прокладка четырёх труб d=225 мм методом горизонтально-направленного бурения (км)</t>
  </si>
  <si>
    <t>Прокладка трёх труб d=225 мм методом горизонтально-направленного бурения (км)</t>
  </si>
  <si>
    <t>ВЛИ(З)-10(6) кВ</t>
  </si>
  <si>
    <t>Строительство 1 км ВЛЗ-10 кВ проводом сечением 70 мм²</t>
  </si>
  <si>
    <t>Строительство 1 км ВЛЗ-10 кВ проводом сечением от 95 мм² до 120 мм²</t>
  </si>
  <si>
    <t>Строительство 1 км ВЛИ-10 кВ кабелем универсальной прокладки марки АПвПгТ(п) сечением 150 мм²</t>
  </si>
  <si>
    <t>Строительство 1 км ВЛИ-10 кВ проводом СИП-3 сечением 50 мм²</t>
  </si>
  <si>
    <t>Строительство 1 км ВЛИ-10 кВ проводом СИП-3 сечением 70 мм²</t>
  </si>
  <si>
    <t>Строительство 1 км ВЛИ-10 кВ проводом СИП-3 сечением 95 мм²</t>
  </si>
  <si>
    <t>Строительство 1 км ВЛИ-10 кВ проводом СИП-3 сечением 120 мм²</t>
  </si>
  <si>
    <t>Строительство 1 км ВЛИ-10 кВ проводом СИП-3 сечением 150 мм²</t>
  </si>
  <si>
    <t>Строительство 1 км ВЛИ-10 кВ проводом СИП-3 сечением 185-240 мм²</t>
  </si>
  <si>
    <t>Строительство 1 км ВЛИ-10 кВ самонесущим подвесным скрученным в жгут универсальным кабелем марки АПвПгТ(п) сечением 185 мм²  до 240 мм²</t>
  </si>
  <si>
    <t>Строительство 1 км ВЛИ-10 кВ самонесущим подвесным скрученным в жгут универсальным кабелем марки АПвПгТ(п) сечением 95 мм²</t>
  </si>
  <si>
    <t>Строительство 1 км ВЛИ-10 кВ самонесущим подвесным скрученным в жгут универсальным кабелем марки АПвПгТ(п) 120 мм²</t>
  </si>
  <si>
    <t>Строительство 1 км ВЛИ-10 кВ самонесущим подвесным скрученным в жгут универсальным кабелем марки АПвПгТ(п) сечением 50 мм²</t>
  </si>
  <si>
    <t>Строительство 1 км ВЛИ-10 кВ самонесущим подвесным скрученным в жгут универсальным кабелем марки АПвПгТ(п) сечением  70 мм²</t>
  </si>
  <si>
    <t>Строительство ВЛИ-0,4кВ</t>
  </si>
  <si>
    <t>Строительство 1 км ВЛИ-0,4 кВ проводом СИП-2А с площадью поперечного сечения 3×95+70 мм²</t>
  </si>
  <si>
    <t>Строительство 1 км ВЛИ-0,4 кВ проводом СИП-2А с площадью поперечного сечения от 3×120+70 мм² до 3×150+70 мм²</t>
  </si>
  <si>
    <t>Строительство 1 км ВЛИ-0,4 кВ проводом СИП-2А с площадью поперечного сечения  3×50+54,6 мм²</t>
  </si>
  <si>
    <t>Строительство 1 км ВЛИ-0,4 кВ проводом СИП-2А с площадью поперечного сечения от 3×70+54,6 мм² до  3×95+54,6 мм²</t>
  </si>
  <si>
    <t>Строительство 1 км ВЛИ-0,4 кВ проводом СИП-4 с площадью поперечного  сечения до 4×25 мм² (для ответвлений)</t>
  </si>
  <si>
    <t>Строительство 1 км ВЛИ-0,4 кВ проводом сечением  3×50+54,6 мм²  совместным подвесом с ВЛ-10 кВ по существующим опорам</t>
  </si>
  <si>
    <t>Строительство 1 км ВЛИ-0,4 кВ проводом сечением  от 3×70+54,6 мм²  до 3×150+70 мм²  совместным подвесом с ВЛ-10 кВ по существующим опорам</t>
  </si>
  <si>
    <t xml:space="preserve">0-1821,1 (2264) </t>
  </si>
  <si>
    <t>2 625 189</t>
  </si>
  <si>
    <t>2 351 591</t>
  </si>
  <si>
    <t>1 566 309</t>
  </si>
  <si>
    <t>1 183 000</t>
  </si>
  <si>
    <t>1 104 161</t>
  </si>
  <si>
    <t>1 075 002</t>
  </si>
  <si>
    <t>Блочная комплектная трансформаторная подстанция (БКТП)</t>
  </si>
  <si>
    <t>до 222,5 кВт</t>
  </si>
  <si>
    <t>356-560,7 кВт</t>
  </si>
  <si>
    <t>560,7-890 кВт</t>
  </si>
  <si>
    <t>Блочная комплектная трансформаторная подстанция (2 БКТП)</t>
  </si>
  <si>
    <t>890-1112,5 кВт</t>
  </si>
  <si>
    <t>свыше 1112,5 кВт</t>
  </si>
  <si>
    <t>Комплектная трансформаторная подстанция (КТП)</t>
  </si>
  <si>
    <t>до 22,25 кВт</t>
  </si>
  <si>
    <t>22,25-35,6 кВт</t>
  </si>
  <si>
    <t>35,6-56,07 кВт</t>
  </si>
  <si>
    <t>56,07-89 кВт</t>
  </si>
  <si>
    <t>до 89 кВт</t>
  </si>
  <si>
    <t>89-142,4 кВт</t>
  </si>
  <si>
    <t>142,4-222,5 кВт</t>
  </si>
  <si>
    <t>222,5-356 кВт</t>
  </si>
  <si>
    <t>89-356 кВт</t>
  </si>
  <si>
    <t>КРУ (КРУН) 6(10) кВ</t>
  </si>
  <si>
    <t>РП (СП) БКРП 6(10) кВ</t>
  </si>
  <si>
    <t>Комплектная трансформаторная подстанция (СКТП)</t>
  </si>
  <si>
    <t>Прокладка 1 км КЛ кабелем марки АПвПу2г-10 с площадью поперечного сечения токоведущей жилы 3×(1×630/70) в населенном пункте</t>
  </si>
  <si>
    <t>руб./км</t>
  </si>
  <si>
    <t>№ п/п</t>
  </si>
  <si>
    <t>Наименование ставки</t>
  </si>
  <si>
    <t>Содержание записи</t>
  </si>
  <si>
    <t>Ед.изм.</t>
  </si>
  <si>
    <t>Предложение на 2015г. (без НДС)</t>
  </si>
  <si>
    <t>+</t>
  </si>
  <si>
    <t>Диапазон мощности, кВТ</t>
  </si>
  <si>
    <t>2.2</t>
  </si>
  <si>
    <t>3</t>
  </si>
  <si>
    <t>Стандартизированные тарифные ставки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кабельных и воздушных линий электропередачи на соответствующем уровне напряжения, в расчете на 1 км линий в ценах 2001 г.</t>
  </si>
  <si>
    <t>4</t>
  </si>
  <si>
    <t>4.1.1</t>
  </si>
  <si>
    <t>4.1.2</t>
  </si>
  <si>
    <t>4.2.1</t>
  </si>
  <si>
    <t>4.2.2</t>
  </si>
  <si>
    <t>4.2.3</t>
  </si>
  <si>
    <t>ОАО "НЭСК-электросети"</t>
  </si>
  <si>
    <t>Предложения о планируемом (прогнозируемом) размере тарифов на услуги по технологическому присоединению к электрическим сетям на период 2015 год</t>
  </si>
  <si>
    <r>
      <t>С</t>
    </r>
    <r>
      <rPr>
        <sz val="8"/>
        <color theme="1"/>
        <rFont val="Times New Roman"/>
        <family val="1"/>
        <charset val="204"/>
      </rPr>
      <t xml:space="preserve">2i, </t>
    </r>
    <r>
      <rPr>
        <sz val="12"/>
        <color theme="1"/>
        <rFont val="Times New Roman"/>
        <family val="1"/>
        <charset val="204"/>
      </rPr>
      <t>С</t>
    </r>
    <r>
      <rPr>
        <sz val="8"/>
        <color theme="1"/>
        <rFont val="Times New Roman"/>
        <family val="1"/>
        <charset val="204"/>
      </rPr>
      <t>3i</t>
    </r>
  </si>
  <si>
    <t>Ставки платы за технологическое присоединение энергопринимающих устройств потребителей электрической энергии, объектов электросетевого хозяйства, принадлежащим сетевым организациям и иным лицам, к распределительным электрическим сетям ОАО «НЭСК-электросети» на покрытие расходов строительства объектов электросетевого хозяйства в расчете на единицу максимальной мощности</t>
  </si>
  <si>
    <r>
      <t>С</t>
    </r>
    <r>
      <rPr>
        <sz val="8"/>
        <color theme="1"/>
        <rFont val="Times New Roman"/>
        <family val="1"/>
        <charset val="204"/>
      </rPr>
      <t xml:space="preserve">2i </t>
    </r>
    <r>
      <rPr>
        <sz val="12"/>
        <color theme="1"/>
        <rFont val="Times New Roman"/>
        <family val="1"/>
        <charset val="204"/>
      </rPr>
      <t xml:space="preserve">- ставка платы на покрытие расходов строительства воздушных линий (ВЛ) электропередач на i-ом уровне напряжения </t>
    </r>
  </si>
  <si>
    <r>
      <t>С</t>
    </r>
    <r>
      <rPr>
        <sz val="8"/>
        <color theme="1"/>
        <rFont val="Times New Roman"/>
        <family val="1"/>
        <charset val="204"/>
      </rPr>
      <t>3i</t>
    </r>
    <r>
      <rPr>
        <sz val="12"/>
        <color theme="1"/>
        <rFont val="Times New Roman"/>
        <family val="1"/>
        <charset val="204"/>
      </rPr>
      <t xml:space="preserve"> - ставка платы на покрытие расходов строительства кабельных линий (КЛ) электропередач на i-ом уровне напряжения </t>
    </r>
  </si>
  <si>
    <r>
      <t>С</t>
    </r>
    <r>
      <rPr>
        <sz val="8"/>
        <color theme="1"/>
        <rFont val="Times New Roman"/>
        <family val="1"/>
        <charset val="204"/>
      </rPr>
      <t>2i</t>
    </r>
    <r>
      <rPr>
        <sz val="12"/>
        <color theme="1"/>
        <rFont val="Times New Roman"/>
        <family val="1"/>
        <charset val="204"/>
      </rPr>
      <t>, С</t>
    </r>
    <r>
      <rPr>
        <sz val="8"/>
        <color theme="1"/>
        <rFont val="Times New Roman"/>
        <family val="1"/>
        <charset val="204"/>
      </rPr>
      <t>3i</t>
    </r>
  </si>
  <si>
    <t>** - по всем видам деятельности</t>
  </si>
  <si>
    <t>Объем полезного отпуска электроэнергии - всего**</t>
  </si>
  <si>
    <t>Объем полезного отпуска электроэнергии населению и приравненным к нему категориям потребителей **</t>
  </si>
  <si>
    <t>Уставный капитал (складочный капитал, уставный фонд, вклады товарищей)**</t>
  </si>
  <si>
    <r>
      <t>С</t>
    </r>
    <r>
      <rPr>
        <sz val="8"/>
        <color theme="1"/>
        <rFont val="Times New Roman"/>
        <family val="1"/>
        <charset val="204"/>
      </rPr>
      <t xml:space="preserve">1i </t>
    </r>
    <r>
      <rPr>
        <sz val="12"/>
        <color theme="1"/>
        <rFont val="Times New Roman"/>
        <family val="1"/>
        <charset val="204"/>
      </rPr>
      <t xml:space="preserve">- ставка платы за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к распределительным электрическим сетям ОАО «НЭСК-электросети», не включающих в себя строительство и реконструкцию объектов электросетевого хозяйства, на уровне напряжения ниже 35 кВ и присоединяемой мощности менее 8 900 кВт </t>
    </r>
  </si>
  <si>
    <t>Cтавка платы, в том числе:</t>
  </si>
  <si>
    <t>Ставки платы:</t>
  </si>
  <si>
    <r>
      <t>С</t>
    </r>
    <r>
      <rPr>
        <sz val="8"/>
        <color theme="1"/>
        <rFont val="Times New Roman"/>
        <family val="1"/>
        <charset val="204"/>
      </rPr>
      <t>4i</t>
    </r>
    <r>
      <rPr>
        <sz val="12"/>
        <color theme="1"/>
        <rFont val="Times New Roman"/>
        <family val="1"/>
        <charset val="204"/>
      </rPr>
      <t xml:space="preserve"> - ставка платы за технологическое присоединение к электрическим сетям ОАО «НЭСК-электросети» на покрытие расходов строительства объектов электросетевого хозяйства в расчете за единицу максимальной мощности</t>
    </r>
  </si>
  <si>
    <r>
      <t>С</t>
    </r>
    <r>
      <rPr>
        <sz val="8"/>
        <color theme="1"/>
        <rFont val="Times New Roman"/>
        <family val="1"/>
        <charset val="204"/>
      </rPr>
      <t xml:space="preserve">3i </t>
    </r>
    <r>
      <rPr>
        <sz val="12"/>
        <color theme="1"/>
        <rFont val="Times New Roman"/>
        <family val="1"/>
        <charset val="204"/>
      </rPr>
      <t xml:space="preserve">- стандартизированная тарифная ставка на покрытие расходов строительства кабельных линий электропередач на i-ом уровне напряжения </t>
    </r>
  </si>
  <si>
    <r>
      <t>С</t>
    </r>
    <r>
      <rPr>
        <sz val="8"/>
        <color theme="1"/>
        <rFont val="Times New Roman"/>
        <family val="1"/>
        <charset val="204"/>
      </rPr>
      <t>2i</t>
    </r>
    <r>
      <rPr>
        <sz val="12"/>
        <color theme="1"/>
        <rFont val="Times New Roman"/>
        <family val="1"/>
        <charset val="204"/>
      </rPr>
      <t xml:space="preserve"> - стандартизированная тарифная ставка на покрытие расходов строительства воздушных линий электропередач на i-ом уровне напряжения </t>
    </r>
  </si>
  <si>
    <t>на 1 км</t>
  </si>
  <si>
    <t>на 1 кВт</t>
  </si>
  <si>
    <t>Вид ставки в расчете</t>
  </si>
  <si>
    <t>кВт</t>
  </si>
  <si>
    <t>Объем условных единиц**</t>
  </si>
  <si>
    <t>Реквизиты отраслевого тарифного соглашения**</t>
  </si>
  <si>
    <t>Приложение 2</t>
  </si>
  <si>
    <t>Приложение 1</t>
  </si>
  <si>
    <t>243 618,5***</t>
  </si>
  <si>
    <t>Письмо РЭК ДЦТ КК №57-12868/13-05 от 30.12.2013 и №57-1682/14-05 от 19.02.2014</t>
  </si>
  <si>
    <t>№п/п</t>
  </si>
  <si>
    <t xml:space="preserve">*** - расходы по выполнению обязательных мероприятий по технологическому присоединению </t>
  </si>
  <si>
    <t>Приложение №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</si>
  <si>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</si>
  <si>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</si>
  <si>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Открытое акционерное общество «НЭСК-электросети»</t>
  </si>
  <si>
    <t>Сокращенное наименование</t>
  </si>
  <si>
    <t>ОАО «НЭСК-электросети»</t>
  </si>
  <si>
    <t>Место нахождения</t>
  </si>
  <si>
    <t>Российская Федерация, 350049, г. Краснодар, ул. Северная, 247</t>
  </si>
  <si>
    <t>Фактический адрес</t>
  </si>
  <si>
    <t>350049, г. Краснодар, ул. Северная, 247</t>
  </si>
  <si>
    <t>ИНН</t>
  </si>
  <si>
    <t>КПП</t>
  </si>
  <si>
    <t>Ф.И.О. руководителя</t>
  </si>
  <si>
    <t>Кулаков Михаил Сергеевич</t>
  </si>
  <si>
    <t>Адрес электронной почты</t>
  </si>
  <si>
    <t>nesk-elseti@nesk.ru</t>
  </si>
  <si>
    <t>Контактный телефон</t>
  </si>
  <si>
    <t>(861) 216-83-73</t>
  </si>
  <si>
    <t>Факс</t>
  </si>
  <si>
    <t>(861) 216-83-00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</si>
</sst>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9" fontId="1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9" fillId="7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right" wrapText="1"/>
    </xf>
    <xf numFmtId="9" fontId="1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Alignment="1">
      <alignment horizontal="left" wrapText="1"/>
    </xf>
    <xf numFmtId="4" fontId="9" fillId="7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wrapText="1"/>
    </xf>
    <xf numFmtId="4" fontId="1" fillId="4" borderId="1" xfId="0" applyNumberFormat="1" applyFont="1" applyFill="1" applyBorder="1" applyAlignment="1">
      <alignment vertical="center" wrapText="1"/>
    </xf>
    <xf numFmtId="10" fontId="1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wrapText="1"/>
    </xf>
    <xf numFmtId="0" fontId="1" fillId="4" borderId="1" xfId="0" applyFont="1" applyFill="1" applyBorder="1" applyAlignment="1">
      <alignment horizontal="justify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49" fontId="14" fillId="0" borderId="0" xfId="0" applyNumberFormat="1" applyFont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topLeftCell="A13" workbookViewId="0">
      <selection activeCell="A31" sqref="A31"/>
    </sheetView>
  </sheetViews>
  <sheetFormatPr defaultRowHeight="15"/>
  <cols>
    <col min="1" max="1" width="55.140625" customWidth="1"/>
    <col min="2" max="2" width="67.140625" customWidth="1"/>
  </cols>
  <sheetData>
    <row r="1" spans="1:2" ht="56.25" customHeight="1" thickBot="1">
      <c r="B1" s="38" t="s">
        <v>245</v>
      </c>
    </row>
    <row r="2" spans="1:2" ht="45.75" customHeight="1" thickBot="1">
      <c r="A2" s="108" t="s">
        <v>246</v>
      </c>
      <c r="B2" s="109"/>
    </row>
    <row r="3" spans="1:2" ht="22.5" customHeight="1" thickBot="1">
      <c r="A3" s="110" t="s">
        <v>247</v>
      </c>
      <c r="B3" s="111" t="s">
        <v>248</v>
      </c>
    </row>
    <row r="4" spans="1:2" ht="21.75" customHeight="1" thickBot="1">
      <c r="A4" s="110" t="s">
        <v>249</v>
      </c>
      <c r="B4" s="111" t="s">
        <v>250</v>
      </c>
    </row>
    <row r="5" spans="1:2" ht="18.75" customHeight="1" thickBot="1">
      <c r="A5" s="110" t="s">
        <v>251</v>
      </c>
      <c r="B5" s="111" t="s">
        <v>252</v>
      </c>
    </row>
    <row r="6" spans="1:2" ht="18.75" customHeight="1" thickBot="1">
      <c r="A6" s="110" t="s">
        <v>253</v>
      </c>
      <c r="B6" s="111" t="s">
        <v>254</v>
      </c>
    </row>
    <row r="7" spans="1:2" ht="19.5" thickBot="1">
      <c r="A7" s="110" t="s">
        <v>255</v>
      </c>
      <c r="B7" s="112">
        <v>2308139496</v>
      </c>
    </row>
    <row r="8" spans="1:2" ht="19.5" thickBot="1">
      <c r="A8" s="110" t="s">
        <v>256</v>
      </c>
      <c r="B8" s="112">
        <v>230750001</v>
      </c>
    </row>
    <row r="9" spans="1:2" ht="15.75" customHeight="1" thickBot="1">
      <c r="A9" s="110" t="s">
        <v>257</v>
      </c>
      <c r="B9" s="111" t="s">
        <v>258</v>
      </c>
    </row>
    <row r="10" spans="1:2" ht="18.75" customHeight="1" thickBot="1">
      <c r="A10" s="110" t="s">
        <v>259</v>
      </c>
      <c r="B10" s="111" t="s">
        <v>260</v>
      </c>
    </row>
    <row r="11" spans="1:2" ht="17.25" customHeight="1" thickBot="1">
      <c r="A11" s="110" t="s">
        <v>261</v>
      </c>
      <c r="B11" s="111" t="s">
        <v>262</v>
      </c>
    </row>
    <row r="12" spans="1:2" ht="18" customHeight="1" thickBot="1">
      <c r="A12" s="110" t="s">
        <v>263</v>
      </c>
      <c r="B12" s="111" t="s">
        <v>264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F50"/>
  <sheetViews>
    <sheetView view="pageBreakPreview" zoomScale="80" zoomScaleNormal="60" zoomScaleSheetLayoutView="80" workbookViewId="0">
      <selection activeCell="E15" sqref="E15"/>
    </sheetView>
  </sheetViews>
  <sheetFormatPr defaultRowHeight="15.75"/>
  <cols>
    <col min="1" max="1" width="10.28515625" style="42" customWidth="1"/>
    <col min="2" max="2" width="51.85546875" style="41" customWidth="1"/>
    <col min="3" max="3" width="18.28515625" style="40" customWidth="1"/>
    <col min="4" max="4" width="34" style="70" customWidth="1"/>
    <col min="5" max="5" width="35" style="70" customWidth="1"/>
    <col min="6" max="6" width="42.42578125" style="70" customWidth="1"/>
    <col min="7" max="16384" width="9.140625" style="37"/>
  </cols>
  <sheetData>
    <row r="1" spans="1:6" ht="24.75" customHeight="1">
      <c r="A1" s="37"/>
      <c r="B1" s="37"/>
      <c r="C1" s="37"/>
      <c r="F1" s="77" t="s">
        <v>240</v>
      </c>
    </row>
    <row r="2" spans="1:6" ht="44.25" customHeight="1">
      <c r="A2" s="38"/>
      <c r="B2" s="38"/>
      <c r="C2" s="38"/>
      <c r="E2" s="71"/>
      <c r="F2" s="75"/>
    </row>
    <row r="3" spans="1:6" ht="3.75" customHeight="1">
      <c r="A3" s="38"/>
      <c r="B3" s="38"/>
      <c r="C3" s="38"/>
      <c r="E3" s="71"/>
      <c r="F3" s="71"/>
    </row>
    <row r="4" spans="1:6" ht="18.75" customHeight="1">
      <c r="A4" s="39"/>
      <c r="B4" s="38"/>
      <c r="C4" s="38"/>
    </row>
    <row r="5" spans="1:6" ht="36.75" customHeight="1">
      <c r="A5" s="88" t="s">
        <v>100</v>
      </c>
      <c r="B5" s="88"/>
      <c r="C5" s="88"/>
      <c r="D5" s="88"/>
      <c r="E5" s="88"/>
      <c r="F5" s="88"/>
    </row>
    <row r="6" spans="1:6">
      <c r="A6" s="40"/>
      <c r="B6" s="40"/>
    </row>
    <row r="7" spans="1:6" s="41" customFormat="1" ht="41.25" customHeight="1">
      <c r="A7" s="91" t="s">
        <v>243</v>
      </c>
      <c r="B7" s="92" t="s">
        <v>1</v>
      </c>
      <c r="C7" s="92" t="s">
        <v>2</v>
      </c>
      <c r="D7" s="90" t="s">
        <v>95</v>
      </c>
      <c r="E7" s="90"/>
      <c r="F7" s="90"/>
    </row>
    <row r="8" spans="1:6" s="41" customFormat="1" ht="81" customHeight="1">
      <c r="A8" s="91"/>
      <c r="B8" s="92"/>
      <c r="C8" s="92"/>
      <c r="D8" s="65" t="s">
        <v>83</v>
      </c>
      <c r="E8" s="65" t="s">
        <v>84</v>
      </c>
      <c r="F8" s="65" t="s">
        <v>85</v>
      </c>
    </row>
    <row r="9" spans="1:6" ht="37.5">
      <c r="A9" s="62" t="s">
        <v>3</v>
      </c>
      <c r="B9" s="3" t="s">
        <v>10</v>
      </c>
      <c r="C9" s="63"/>
      <c r="D9" s="23"/>
      <c r="E9" s="23"/>
      <c r="F9" s="23"/>
    </row>
    <row r="10" spans="1:6" ht="18.75">
      <c r="A10" s="62" t="s">
        <v>4</v>
      </c>
      <c r="B10" s="3" t="s">
        <v>11</v>
      </c>
      <c r="C10" s="63" t="s">
        <v>17</v>
      </c>
      <c r="D10" s="64">
        <v>206797.51</v>
      </c>
      <c r="E10" s="64">
        <v>58258.6</v>
      </c>
      <c r="F10" s="64" t="s">
        <v>241</v>
      </c>
    </row>
    <row r="11" spans="1:6" ht="18.75">
      <c r="A11" s="33" t="s">
        <v>5</v>
      </c>
      <c r="B11" s="17" t="s">
        <v>12</v>
      </c>
      <c r="C11" s="18" t="s">
        <v>17</v>
      </c>
      <c r="D11" s="64">
        <v>139637</v>
      </c>
      <c r="E11" s="23"/>
      <c r="F11" s="23"/>
    </row>
    <row r="12" spans="1:6" ht="37.5">
      <c r="A12" s="62" t="s">
        <v>6</v>
      </c>
      <c r="B12" s="3" t="s">
        <v>13</v>
      </c>
      <c r="C12" s="63" t="s">
        <v>17</v>
      </c>
      <c r="D12" s="64">
        <v>116707.02</v>
      </c>
      <c r="E12" s="64"/>
      <c r="F12" s="78"/>
    </row>
    <row r="13" spans="1:6" ht="27.75" customHeight="1">
      <c r="A13" s="62" t="s">
        <v>7</v>
      </c>
      <c r="B13" s="3" t="s">
        <v>14</v>
      </c>
      <c r="C13" s="63" t="s">
        <v>17</v>
      </c>
      <c r="D13" s="64">
        <v>97179.66</v>
      </c>
      <c r="E13" s="23"/>
      <c r="F13" s="23"/>
    </row>
    <row r="14" spans="1:6" ht="18.75">
      <c r="A14" s="62" t="s">
        <v>8</v>
      </c>
      <c r="B14" s="3" t="s">
        <v>15</v>
      </c>
      <c r="C14" s="63"/>
      <c r="D14" s="23"/>
      <c r="E14" s="23"/>
      <c r="F14" s="23"/>
    </row>
    <row r="15" spans="1:6" ht="75">
      <c r="A15" s="62" t="s">
        <v>9</v>
      </c>
      <c r="B15" s="3" t="s">
        <v>16</v>
      </c>
      <c r="C15" s="63" t="s">
        <v>18</v>
      </c>
      <c r="D15" s="79">
        <v>0.67523540297946527</v>
      </c>
      <c r="E15" s="72"/>
      <c r="F15" s="23"/>
    </row>
    <row r="16" spans="1:6" ht="37.5">
      <c r="A16" s="62" t="s">
        <v>19</v>
      </c>
      <c r="B16" s="3" t="s">
        <v>30</v>
      </c>
      <c r="C16" s="63"/>
      <c r="D16" s="23"/>
      <c r="E16" s="23"/>
      <c r="F16" s="23"/>
    </row>
    <row r="17" spans="1:6" ht="39.75" customHeight="1">
      <c r="A17" s="62" t="s">
        <v>23</v>
      </c>
      <c r="B17" s="3" t="s">
        <v>88</v>
      </c>
      <c r="C17" s="63" t="s">
        <v>28</v>
      </c>
      <c r="D17" s="64" t="s">
        <v>65</v>
      </c>
      <c r="E17" s="64" t="s">
        <v>65</v>
      </c>
      <c r="F17" s="78" t="s">
        <v>65</v>
      </c>
    </row>
    <row r="18" spans="1:6" ht="34.5" customHeight="1">
      <c r="A18" s="62" t="s">
        <v>24</v>
      </c>
      <c r="B18" s="3" t="s">
        <v>89</v>
      </c>
      <c r="C18" s="63" t="s">
        <v>90</v>
      </c>
      <c r="D18" s="64" t="s">
        <v>65</v>
      </c>
      <c r="E18" s="64" t="s">
        <v>65</v>
      </c>
      <c r="F18" s="78" t="s">
        <v>65</v>
      </c>
    </row>
    <row r="19" spans="1:6" ht="29.25" customHeight="1">
      <c r="A19" s="62" t="s">
        <v>25</v>
      </c>
      <c r="B19" s="3" t="s">
        <v>20</v>
      </c>
      <c r="C19" s="63" t="s">
        <v>236</v>
      </c>
      <c r="D19" s="64">
        <v>314156</v>
      </c>
      <c r="E19" s="64">
        <v>265087</v>
      </c>
      <c r="F19" s="64">
        <v>288749</v>
      </c>
    </row>
    <row r="20" spans="1:6" ht="37.5">
      <c r="A20" s="62" t="s">
        <v>26</v>
      </c>
      <c r="B20" s="3" t="s">
        <v>224</v>
      </c>
      <c r="C20" s="63" t="s">
        <v>29</v>
      </c>
      <c r="D20" s="64">
        <v>5346736.99</v>
      </c>
      <c r="E20" s="64">
        <v>5562004.2300000004</v>
      </c>
      <c r="F20" s="64">
        <v>5582090.7400000002</v>
      </c>
    </row>
    <row r="21" spans="1:6" ht="56.25">
      <c r="A21" s="62" t="s">
        <v>27</v>
      </c>
      <c r="B21" s="3" t="s">
        <v>225</v>
      </c>
      <c r="C21" s="63" t="s">
        <v>29</v>
      </c>
      <c r="D21" s="64">
        <v>2281575.9300000002</v>
      </c>
      <c r="E21" s="64" t="s">
        <v>65</v>
      </c>
      <c r="F21" s="64" t="s">
        <v>65</v>
      </c>
    </row>
    <row r="22" spans="1:6" ht="68.25" customHeight="1">
      <c r="A22" s="62" t="s">
        <v>91</v>
      </c>
      <c r="B22" s="3" t="s">
        <v>103</v>
      </c>
      <c r="C22" s="63" t="s">
        <v>18</v>
      </c>
      <c r="D22" s="64" t="s">
        <v>65</v>
      </c>
      <c r="E22" s="64" t="s">
        <v>65</v>
      </c>
      <c r="F22" s="64" t="s">
        <v>65</v>
      </c>
    </row>
    <row r="23" spans="1:6" ht="93.75" customHeight="1">
      <c r="A23" s="62" t="s">
        <v>92</v>
      </c>
      <c r="B23" s="17" t="s">
        <v>22</v>
      </c>
      <c r="C23" s="18"/>
      <c r="D23" s="64" t="s">
        <v>65</v>
      </c>
      <c r="E23" s="64" t="s">
        <v>65</v>
      </c>
      <c r="F23" s="64" t="s">
        <v>65</v>
      </c>
    </row>
    <row r="24" spans="1:6" ht="80.25" customHeight="1">
      <c r="A24" s="62" t="s">
        <v>93</v>
      </c>
      <c r="B24" s="17" t="s">
        <v>94</v>
      </c>
      <c r="C24" s="18" t="s">
        <v>90</v>
      </c>
      <c r="D24" s="64" t="s">
        <v>65</v>
      </c>
      <c r="E24" s="64" t="s">
        <v>65</v>
      </c>
      <c r="F24" s="64" t="s">
        <v>65</v>
      </c>
    </row>
    <row r="25" spans="1:6" ht="56.25">
      <c r="A25" s="62" t="s">
        <v>40</v>
      </c>
      <c r="B25" s="3" t="s">
        <v>31</v>
      </c>
      <c r="C25" s="63"/>
      <c r="D25" s="64">
        <v>188634.02</v>
      </c>
      <c r="E25" s="64">
        <v>58258.6</v>
      </c>
      <c r="F25" s="64" t="s">
        <v>241</v>
      </c>
    </row>
    <row r="26" spans="1:6" ht="56.25">
      <c r="A26" s="91" t="s">
        <v>41</v>
      </c>
      <c r="B26" s="3" t="s">
        <v>32</v>
      </c>
      <c r="C26" s="92" t="s">
        <v>17</v>
      </c>
      <c r="D26" s="23"/>
      <c r="E26" s="23"/>
      <c r="F26" s="23"/>
    </row>
    <row r="27" spans="1:6" ht="18.75">
      <c r="A27" s="91"/>
      <c r="B27" s="3" t="s">
        <v>42</v>
      </c>
      <c r="C27" s="92"/>
      <c r="D27" s="23"/>
      <c r="E27" s="23"/>
      <c r="F27" s="23"/>
    </row>
    <row r="28" spans="1:6" ht="18.75">
      <c r="A28" s="91"/>
      <c r="B28" s="3" t="s">
        <v>43</v>
      </c>
      <c r="C28" s="92"/>
      <c r="D28" s="64">
        <v>32035.34</v>
      </c>
      <c r="E28" s="64">
        <v>32782.28</v>
      </c>
      <c r="F28" s="64">
        <v>112587.35</v>
      </c>
    </row>
    <row r="29" spans="1:6" ht="18.75">
      <c r="A29" s="91"/>
      <c r="B29" s="3" t="s">
        <v>44</v>
      </c>
      <c r="C29" s="92"/>
      <c r="D29" s="64">
        <v>282.08999999999997</v>
      </c>
      <c r="E29" s="64">
        <v>493.65</v>
      </c>
      <c r="F29" s="64">
        <v>1346.23</v>
      </c>
    </row>
    <row r="30" spans="1:6" ht="18.75">
      <c r="A30" s="91"/>
      <c r="B30" s="3" t="s">
        <v>45</v>
      </c>
      <c r="C30" s="92"/>
      <c r="D30" s="64">
        <v>1727.27</v>
      </c>
      <c r="E30" s="64">
        <v>2726.05</v>
      </c>
      <c r="F30" s="64">
        <v>4097.21</v>
      </c>
    </row>
    <row r="31" spans="1:6" ht="56.25">
      <c r="A31" s="62" t="s">
        <v>46</v>
      </c>
      <c r="B31" s="3" t="s">
        <v>33</v>
      </c>
      <c r="C31" s="63" t="s">
        <v>17</v>
      </c>
      <c r="D31" s="23"/>
      <c r="E31" s="64"/>
      <c r="F31" s="23"/>
    </row>
    <row r="32" spans="1:6" ht="37.5">
      <c r="A32" s="62" t="s">
        <v>47</v>
      </c>
      <c r="B32" s="3" t="s">
        <v>34</v>
      </c>
      <c r="C32" s="63" t="s">
        <v>17</v>
      </c>
      <c r="D32" s="64" t="s">
        <v>65</v>
      </c>
      <c r="E32" s="64">
        <v>24407.49</v>
      </c>
      <c r="F32" s="64">
        <v>38375.817940000001</v>
      </c>
    </row>
    <row r="33" spans="1:6" ht="54.75" customHeight="1">
      <c r="A33" s="67" t="s">
        <v>48</v>
      </c>
      <c r="B33" s="68" t="s">
        <v>101</v>
      </c>
      <c r="C33" s="69" t="s">
        <v>17</v>
      </c>
      <c r="D33" s="66">
        <v>402000</v>
      </c>
      <c r="E33" s="66">
        <v>410338</v>
      </c>
      <c r="F33" s="66">
        <v>443551</v>
      </c>
    </row>
    <row r="34" spans="1:6" ht="100.5" customHeight="1">
      <c r="A34" s="91" t="s">
        <v>49</v>
      </c>
      <c r="B34" s="17" t="s">
        <v>36</v>
      </c>
      <c r="C34" s="18"/>
      <c r="D34" s="80" t="s">
        <v>104</v>
      </c>
      <c r="E34" s="81" t="s">
        <v>242</v>
      </c>
      <c r="F34" s="80" t="s">
        <v>105</v>
      </c>
    </row>
    <row r="35" spans="1:6" ht="18.75">
      <c r="A35" s="91"/>
      <c r="B35" s="3" t="s">
        <v>37</v>
      </c>
      <c r="C35" s="63"/>
      <c r="D35" s="23"/>
      <c r="E35" s="64"/>
      <c r="F35" s="64"/>
    </row>
    <row r="36" spans="1:6" ht="18.75">
      <c r="A36" s="91"/>
      <c r="B36" s="3" t="s">
        <v>237</v>
      </c>
      <c r="C36" s="63" t="s">
        <v>50</v>
      </c>
      <c r="D36" s="64">
        <v>93219.35</v>
      </c>
      <c r="E36" s="64">
        <v>91207.98</v>
      </c>
      <c r="F36" s="64">
        <v>98255.76</v>
      </c>
    </row>
    <row r="37" spans="1:6" ht="37.5">
      <c r="A37" s="91"/>
      <c r="B37" s="3" t="s">
        <v>39</v>
      </c>
      <c r="C37" s="63" t="s">
        <v>51</v>
      </c>
      <c r="D37" s="23"/>
      <c r="E37" s="64"/>
      <c r="F37" s="64"/>
    </row>
    <row r="38" spans="1:6" ht="67.5" customHeight="1">
      <c r="A38" s="62" t="s">
        <v>61</v>
      </c>
      <c r="B38" s="3" t="s">
        <v>58</v>
      </c>
      <c r="C38" s="63"/>
      <c r="D38" s="23"/>
      <c r="E38" s="64"/>
      <c r="F38" s="23"/>
    </row>
    <row r="39" spans="1:6" ht="18.75">
      <c r="A39" s="62" t="s">
        <v>62</v>
      </c>
      <c r="B39" s="3" t="s">
        <v>52</v>
      </c>
      <c r="C39" s="63" t="s">
        <v>53</v>
      </c>
      <c r="D39" s="64">
        <v>119</v>
      </c>
      <c r="E39" s="73">
        <v>60</v>
      </c>
      <c r="F39" s="73">
        <v>56</v>
      </c>
    </row>
    <row r="40" spans="1:6" ht="37.5">
      <c r="A40" s="62" t="s">
        <v>63</v>
      </c>
      <c r="B40" s="3" t="s">
        <v>56</v>
      </c>
      <c r="C40" s="63" t="s">
        <v>57</v>
      </c>
      <c r="D40" s="65">
        <v>22.43</v>
      </c>
      <c r="E40" s="82">
        <v>19.231999999999999</v>
      </c>
      <c r="F40" s="82">
        <v>36.636000000000003</v>
      </c>
    </row>
    <row r="41" spans="1:6" ht="103.5" customHeight="1">
      <c r="A41" s="91" t="s">
        <v>64</v>
      </c>
      <c r="B41" s="3" t="s">
        <v>238</v>
      </c>
      <c r="C41" s="63"/>
      <c r="D41" s="85" t="s">
        <v>102</v>
      </c>
      <c r="E41" s="85"/>
      <c r="F41" s="85"/>
    </row>
    <row r="42" spans="1:6" ht="18.75">
      <c r="A42" s="91"/>
      <c r="B42" s="3" t="s">
        <v>37</v>
      </c>
      <c r="C42" s="63"/>
      <c r="D42" s="23"/>
      <c r="E42" s="23"/>
      <c r="F42" s="23"/>
    </row>
    <row r="43" spans="1:6" ht="37.5">
      <c r="A43" s="91"/>
      <c r="B43" s="3" t="s">
        <v>226</v>
      </c>
      <c r="C43" s="63" t="s">
        <v>17</v>
      </c>
      <c r="D43" s="46">
        <v>162871</v>
      </c>
      <c r="E43" s="65" t="s">
        <v>65</v>
      </c>
      <c r="F43" s="65" t="s">
        <v>65</v>
      </c>
    </row>
    <row r="44" spans="1:6" ht="56.25">
      <c r="A44" s="91"/>
      <c r="B44" s="3" t="s">
        <v>107</v>
      </c>
      <c r="C44" s="63" t="s">
        <v>17</v>
      </c>
      <c r="D44" s="46">
        <v>4210700</v>
      </c>
      <c r="E44" s="65" t="s">
        <v>65</v>
      </c>
      <c r="F44" s="65" t="s">
        <v>65</v>
      </c>
    </row>
    <row r="45" spans="1:6">
      <c r="A45" s="43"/>
      <c r="B45" s="44"/>
      <c r="C45" s="45"/>
      <c r="D45" s="74"/>
      <c r="E45" s="74"/>
      <c r="F45" s="74"/>
    </row>
    <row r="46" spans="1:6" ht="20.25" customHeight="1">
      <c r="A46" s="86" t="s">
        <v>106</v>
      </c>
      <c r="B46" s="86"/>
      <c r="C46" s="45"/>
      <c r="D46" s="74"/>
      <c r="E46" s="74"/>
      <c r="F46" s="74"/>
    </row>
    <row r="48" spans="1:6">
      <c r="A48" s="87" t="s">
        <v>223</v>
      </c>
      <c r="B48" s="87"/>
      <c r="C48" s="87"/>
    </row>
    <row r="50" spans="1:3" ht="33" customHeight="1">
      <c r="A50" s="89" t="s">
        <v>244</v>
      </c>
      <c r="B50" s="89"/>
      <c r="C50" s="89"/>
    </row>
  </sheetData>
  <mergeCells count="13">
    <mergeCell ref="D41:F41"/>
    <mergeCell ref="A46:B46"/>
    <mergeCell ref="A48:C48"/>
    <mergeCell ref="A5:F5"/>
    <mergeCell ref="A50:C50"/>
    <mergeCell ref="D7:F7"/>
    <mergeCell ref="A26:A30"/>
    <mergeCell ref="A34:A37"/>
    <mergeCell ref="C26:C30"/>
    <mergeCell ref="A7:A8"/>
    <mergeCell ref="B7:B8"/>
    <mergeCell ref="C7:C8"/>
    <mergeCell ref="A41:A44"/>
  </mergeCells>
  <pageMargins left="0.70866141732283472" right="0.70866141732283472" top="0" bottom="0" header="0.31496062992125984" footer="0.31496062992125984"/>
  <pageSetup paperSize="9" scale="68" fitToHeight="0" orientation="landscape" r:id="rId1"/>
  <rowBreaks count="3" manualBreakCount="3">
    <brk id="21" max="8" man="1"/>
    <brk id="33" max="8" man="1"/>
    <brk id="50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70" zoomScaleNormal="60" zoomScaleSheetLayoutView="70" workbookViewId="0">
      <selection activeCell="H20" sqref="H20"/>
    </sheetView>
  </sheetViews>
  <sheetFormatPr defaultRowHeight="18.75"/>
  <cols>
    <col min="1" max="1" width="17.140625" style="26" customWidth="1"/>
    <col min="2" max="2" width="42.5703125" style="2" customWidth="1"/>
    <col min="3" max="3" width="18.28515625" style="30" customWidth="1"/>
    <col min="4" max="9" width="25.7109375" style="1" customWidth="1"/>
    <col min="10" max="11" width="20.7109375" style="1" customWidth="1"/>
    <col min="12" max="12" width="9.140625" style="1"/>
    <col min="13" max="13" width="15.140625" style="1" bestFit="1" customWidth="1"/>
    <col min="14" max="16384" width="9.140625" style="1"/>
  </cols>
  <sheetData>
    <row r="1" spans="1:11" ht="18.75" customHeight="1">
      <c r="A1" s="1"/>
      <c r="B1" s="1"/>
      <c r="C1" s="1"/>
      <c r="I1" s="93" t="s">
        <v>0</v>
      </c>
      <c r="J1" s="93"/>
      <c r="K1" s="93"/>
    </row>
    <row r="2" spans="1:11" ht="18.75" customHeight="1">
      <c r="A2" s="24"/>
      <c r="B2" s="24"/>
      <c r="C2" s="24"/>
      <c r="D2" s="24"/>
      <c r="E2" s="24"/>
      <c r="F2" s="24"/>
      <c r="G2" s="24"/>
      <c r="H2" s="24"/>
      <c r="I2" s="93" t="s">
        <v>99</v>
      </c>
      <c r="J2" s="93"/>
      <c r="K2" s="93"/>
    </row>
    <row r="3" spans="1:11" ht="18.75" customHeight="1">
      <c r="A3" s="24"/>
      <c r="B3" s="24"/>
      <c r="C3" s="24"/>
      <c r="D3" s="24"/>
      <c r="E3" s="24"/>
      <c r="F3" s="24"/>
      <c r="G3" s="24"/>
      <c r="H3" s="24"/>
      <c r="I3" s="93"/>
      <c r="J3" s="93"/>
      <c r="K3" s="93"/>
    </row>
    <row r="4" spans="1:11" ht="18.75" customHeight="1">
      <c r="A4" s="31"/>
      <c r="B4" s="24"/>
      <c r="C4" s="24"/>
      <c r="D4" s="24"/>
      <c r="E4" s="24"/>
      <c r="F4" s="24"/>
    </row>
    <row r="5" spans="1:11" ht="36.75" customHeight="1">
      <c r="A5" s="88" t="s">
        <v>100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30"/>
      <c r="B6" s="30"/>
      <c r="D6" s="30"/>
      <c r="E6" s="30"/>
      <c r="F6" s="30"/>
    </row>
    <row r="7" spans="1:11" s="2" customFormat="1" ht="41.25" customHeight="1">
      <c r="A7" s="91" t="s">
        <v>98</v>
      </c>
      <c r="B7" s="92" t="s">
        <v>1</v>
      </c>
      <c r="C7" s="92" t="s">
        <v>2</v>
      </c>
      <c r="D7" s="92" t="s">
        <v>82</v>
      </c>
      <c r="E7" s="92"/>
      <c r="F7" s="92"/>
      <c r="G7" s="92" t="s">
        <v>95</v>
      </c>
      <c r="H7" s="92"/>
      <c r="I7" s="92"/>
      <c r="J7" s="92" t="s">
        <v>87</v>
      </c>
      <c r="K7" s="92" t="s">
        <v>86</v>
      </c>
    </row>
    <row r="8" spans="1:11" s="2" customFormat="1" ht="93.75">
      <c r="A8" s="91"/>
      <c r="B8" s="92"/>
      <c r="C8" s="92"/>
      <c r="D8" s="28" t="s">
        <v>83</v>
      </c>
      <c r="E8" s="5" t="s">
        <v>84</v>
      </c>
      <c r="F8" s="28" t="s">
        <v>85</v>
      </c>
      <c r="G8" s="28" t="s">
        <v>83</v>
      </c>
      <c r="H8" s="5" t="s">
        <v>84</v>
      </c>
      <c r="I8" s="28" t="s">
        <v>85</v>
      </c>
      <c r="J8" s="92"/>
      <c r="K8" s="92"/>
    </row>
    <row r="9" spans="1:11" ht="37.5">
      <c r="A9" s="27" t="s">
        <v>3</v>
      </c>
      <c r="B9" s="3" t="s">
        <v>10</v>
      </c>
      <c r="C9" s="28"/>
      <c r="D9" s="4"/>
      <c r="E9" s="4"/>
      <c r="F9" s="4"/>
      <c r="G9" s="19"/>
      <c r="H9" s="19"/>
      <c r="I9" s="19"/>
      <c r="J9" s="19"/>
      <c r="K9" s="19"/>
    </row>
    <row r="10" spans="1:11">
      <c r="A10" s="27" t="s">
        <v>4</v>
      </c>
      <c r="B10" s="3" t="s">
        <v>11</v>
      </c>
      <c r="C10" s="28" t="s">
        <v>17</v>
      </c>
      <c r="D10" s="4">
        <v>8575081.7100000009</v>
      </c>
      <c r="E10" s="4">
        <f>E30+2470880.6496</f>
        <v>6466647.9296000004</v>
      </c>
      <c r="F10" s="4">
        <f>F30+2767386.32755</f>
        <v>15236753.059728222</v>
      </c>
      <c r="G10" s="4">
        <v>206797.51</v>
      </c>
      <c r="H10" s="19"/>
      <c r="I10" s="19"/>
      <c r="J10" s="19"/>
      <c r="K10" s="19"/>
    </row>
    <row r="11" spans="1:11">
      <c r="A11" s="33" t="s">
        <v>5</v>
      </c>
      <c r="B11" s="17" t="s">
        <v>12</v>
      </c>
      <c r="C11" s="18" t="s">
        <v>17</v>
      </c>
      <c r="D11" s="21">
        <v>694139.75256999955</v>
      </c>
      <c r="E11" s="21"/>
      <c r="F11" s="21"/>
      <c r="G11" s="21">
        <v>139637</v>
      </c>
      <c r="H11" s="19"/>
      <c r="I11" s="19"/>
      <c r="J11" s="19"/>
      <c r="K11" s="19"/>
    </row>
    <row r="12" spans="1:11" ht="37.5">
      <c r="A12" s="27" t="s">
        <v>6</v>
      </c>
      <c r="B12" s="3" t="s">
        <v>13</v>
      </c>
      <c r="C12" s="28" t="s">
        <v>17</v>
      </c>
      <c r="D12" s="36">
        <f>SUM(D13:D17)</f>
        <v>791630.91</v>
      </c>
      <c r="E12" s="36">
        <f>SUM(E13:E17)</f>
        <v>64196.78</v>
      </c>
      <c r="F12" s="36">
        <f t="shared" ref="F12:I12" si="0">SUM(F13:F17)</f>
        <v>656389.59690555348</v>
      </c>
      <c r="G12" s="36">
        <f>SUM(G13:G17)</f>
        <v>116707.02</v>
      </c>
      <c r="H12" s="36">
        <f t="shared" si="0"/>
        <v>0</v>
      </c>
      <c r="I12" s="36">
        <f t="shared" si="0"/>
        <v>0</v>
      </c>
      <c r="J12" s="35"/>
      <c r="K12" s="35"/>
    </row>
    <row r="13" spans="1:11">
      <c r="A13" s="27"/>
      <c r="B13" s="7" t="s">
        <v>77</v>
      </c>
      <c r="C13" s="28"/>
      <c r="D13" s="4">
        <v>81519.929999999993</v>
      </c>
      <c r="E13" s="4">
        <v>64196.78</v>
      </c>
      <c r="F13" s="4">
        <v>656389.59690555348</v>
      </c>
      <c r="G13" s="4">
        <v>97179.66</v>
      </c>
      <c r="H13" s="19"/>
      <c r="I13" s="19"/>
      <c r="J13" s="19"/>
      <c r="K13" s="19"/>
    </row>
    <row r="14" spans="1:11">
      <c r="A14" s="27"/>
      <c r="B14" s="7" t="s">
        <v>78</v>
      </c>
      <c r="C14" s="28"/>
      <c r="D14" s="4">
        <v>379717.01</v>
      </c>
      <c r="E14" s="4"/>
      <c r="F14" s="4"/>
      <c r="G14" s="4" t="s">
        <v>65</v>
      </c>
      <c r="H14" s="19"/>
      <c r="I14" s="19"/>
      <c r="J14" s="19"/>
      <c r="K14" s="19"/>
    </row>
    <row r="15" spans="1:11">
      <c r="A15" s="27"/>
      <c r="B15" s="7" t="s">
        <v>79</v>
      </c>
      <c r="C15" s="28"/>
      <c r="D15" s="21">
        <f>30763.67</f>
        <v>30763.67</v>
      </c>
      <c r="E15" s="4"/>
      <c r="F15" s="4"/>
      <c r="G15" s="4">
        <v>17559.62</v>
      </c>
      <c r="H15" s="19"/>
      <c r="I15" s="19"/>
      <c r="J15" s="19"/>
      <c r="K15" s="19"/>
    </row>
    <row r="16" spans="1:11">
      <c r="A16" s="27"/>
      <c r="B16" s="7" t="s">
        <v>81</v>
      </c>
      <c r="C16" s="28"/>
      <c r="D16" s="4">
        <v>297196.02</v>
      </c>
      <c r="E16" s="4"/>
      <c r="F16" s="4"/>
      <c r="G16" s="4">
        <v>578.28</v>
      </c>
      <c r="H16" s="19"/>
      <c r="I16" s="19"/>
      <c r="J16" s="19"/>
      <c r="K16" s="19"/>
    </row>
    <row r="17" spans="1:11">
      <c r="A17" s="27"/>
      <c r="B17" s="7" t="s">
        <v>80</v>
      </c>
      <c r="C17" s="28"/>
      <c r="D17" s="4">
        <v>2434.2800000000002</v>
      </c>
      <c r="E17" s="4"/>
      <c r="F17" s="4"/>
      <c r="G17" s="4">
        <v>1389.46</v>
      </c>
      <c r="H17" s="19"/>
      <c r="I17" s="19"/>
      <c r="J17" s="19"/>
      <c r="K17" s="19"/>
    </row>
    <row r="18" spans="1:11">
      <c r="A18" s="27" t="s">
        <v>7</v>
      </c>
      <c r="B18" s="3" t="s">
        <v>14</v>
      </c>
      <c r="C18" s="28" t="s">
        <v>17</v>
      </c>
      <c r="D18" s="4">
        <v>81519.932340000392</v>
      </c>
      <c r="E18" s="4">
        <v>64196.78</v>
      </c>
      <c r="F18" s="4">
        <v>656389.59690555348</v>
      </c>
      <c r="G18" s="4">
        <v>97179.66</v>
      </c>
      <c r="H18" s="19"/>
      <c r="I18" s="19"/>
      <c r="J18" s="19"/>
      <c r="K18" s="19"/>
    </row>
    <row r="19" spans="1:11" ht="37.5">
      <c r="A19" s="27" t="s">
        <v>8</v>
      </c>
      <c r="B19" s="3" t="s">
        <v>15</v>
      </c>
      <c r="C19" s="28"/>
      <c r="D19" s="4"/>
      <c r="E19" s="4"/>
      <c r="F19" s="4"/>
      <c r="G19" s="19"/>
      <c r="H19" s="19"/>
      <c r="I19" s="19"/>
      <c r="J19" s="19"/>
      <c r="K19" s="19"/>
    </row>
    <row r="20" spans="1:11" ht="93.75">
      <c r="A20" s="27" t="s">
        <v>9</v>
      </c>
      <c r="B20" s="3" t="s">
        <v>16</v>
      </c>
      <c r="C20" s="28" t="s">
        <v>18</v>
      </c>
      <c r="D20" s="32">
        <f>D11/D10</f>
        <v>8.0948470935328198E-2</v>
      </c>
      <c r="E20" s="32">
        <f>E11/E10</f>
        <v>0</v>
      </c>
      <c r="F20" s="32">
        <f>F11/F10</f>
        <v>0</v>
      </c>
      <c r="G20" s="32">
        <f>G11/G10</f>
        <v>0.67523540297946527</v>
      </c>
      <c r="H20" s="19"/>
      <c r="I20" s="19"/>
      <c r="J20" s="19"/>
      <c r="K20" s="19"/>
    </row>
    <row r="21" spans="1:11" ht="37.5">
      <c r="A21" s="27" t="s">
        <v>19</v>
      </c>
      <c r="B21" s="3" t="s">
        <v>30</v>
      </c>
      <c r="C21" s="28"/>
      <c r="D21" s="4"/>
      <c r="E21" s="4"/>
      <c r="F21" s="4"/>
      <c r="G21" s="19"/>
      <c r="H21" s="19"/>
      <c r="I21" s="19"/>
      <c r="J21" s="19"/>
      <c r="K21" s="19"/>
    </row>
    <row r="22" spans="1:11" ht="56.25">
      <c r="A22" s="27" t="s">
        <v>23</v>
      </c>
      <c r="B22" s="3" t="s">
        <v>88</v>
      </c>
      <c r="C22" s="28" t="s">
        <v>28</v>
      </c>
      <c r="D22" s="4"/>
      <c r="E22" s="4"/>
      <c r="F22" s="4"/>
      <c r="G22" s="19"/>
      <c r="H22" s="19"/>
      <c r="I22" s="19"/>
      <c r="J22" s="19"/>
      <c r="K22" s="19"/>
    </row>
    <row r="23" spans="1:11" ht="37.5">
      <c r="A23" s="27" t="s">
        <v>24</v>
      </c>
      <c r="B23" s="3" t="s">
        <v>89</v>
      </c>
      <c r="C23" s="28" t="s">
        <v>90</v>
      </c>
      <c r="D23" s="4"/>
      <c r="E23" s="4"/>
      <c r="F23" s="4"/>
      <c r="G23" s="19"/>
      <c r="H23" s="19"/>
      <c r="I23" s="19"/>
      <c r="J23" s="19"/>
      <c r="K23" s="19"/>
    </row>
    <row r="24" spans="1:11">
      <c r="A24" s="27" t="s">
        <v>25</v>
      </c>
      <c r="B24" s="3" t="s">
        <v>20</v>
      </c>
      <c r="C24" s="28" t="s">
        <v>28</v>
      </c>
      <c r="D24" s="6">
        <v>758.30899999999997</v>
      </c>
      <c r="E24" s="6">
        <v>783.30989999999997</v>
      </c>
      <c r="F24" s="6">
        <v>790.86990000000003</v>
      </c>
      <c r="G24" s="19"/>
      <c r="H24" s="19"/>
      <c r="I24" s="19"/>
      <c r="J24" s="19"/>
      <c r="K24" s="19"/>
    </row>
    <row r="25" spans="1:11" ht="37.5">
      <c r="A25" s="27" t="s">
        <v>26</v>
      </c>
      <c r="B25" s="3" t="s">
        <v>21</v>
      </c>
      <c r="C25" s="28" t="s">
        <v>29</v>
      </c>
      <c r="D25" s="4">
        <v>5353040</v>
      </c>
      <c r="E25" s="4">
        <v>5562039</v>
      </c>
      <c r="F25" s="4">
        <v>5582091</v>
      </c>
      <c r="G25" s="19"/>
      <c r="H25" s="19"/>
      <c r="I25" s="19"/>
      <c r="J25" s="19"/>
      <c r="K25" s="19"/>
    </row>
    <row r="26" spans="1:11" ht="75">
      <c r="A26" s="27" t="s">
        <v>27</v>
      </c>
      <c r="B26" s="3" t="s">
        <v>60</v>
      </c>
      <c r="C26" s="28" t="s">
        <v>29</v>
      </c>
      <c r="D26" s="4"/>
      <c r="E26" s="4"/>
      <c r="F26" s="4"/>
      <c r="G26" s="19"/>
      <c r="H26" s="19"/>
      <c r="I26" s="19"/>
      <c r="J26" s="19"/>
      <c r="K26" s="19"/>
    </row>
    <row r="27" spans="1:11" ht="68.25" customHeight="1">
      <c r="A27" s="27" t="s">
        <v>91</v>
      </c>
      <c r="B27" s="3" t="s">
        <v>96</v>
      </c>
      <c r="C27" s="28" t="s">
        <v>18</v>
      </c>
      <c r="D27" s="4">
        <v>18.12</v>
      </c>
      <c r="E27" s="4">
        <v>17.95</v>
      </c>
      <c r="F27" s="4" t="s">
        <v>97</v>
      </c>
      <c r="G27" s="20"/>
      <c r="H27" s="19"/>
      <c r="I27" s="19"/>
      <c r="J27" s="19"/>
      <c r="K27" s="19"/>
    </row>
    <row r="28" spans="1:11" ht="37.5">
      <c r="A28" s="27" t="s">
        <v>92</v>
      </c>
      <c r="B28" s="14" t="s">
        <v>22</v>
      </c>
      <c r="C28" s="15"/>
      <c r="D28" s="95" t="s">
        <v>75</v>
      </c>
      <c r="E28" s="95"/>
      <c r="F28" s="95"/>
      <c r="G28" s="19"/>
      <c r="H28" s="19"/>
      <c r="I28" s="19"/>
      <c r="J28" s="19"/>
      <c r="K28" s="19"/>
    </row>
    <row r="29" spans="1:11" ht="75">
      <c r="A29" s="27" t="s">
        <v>93</v>
      </c>
      <c r="B29" s="17" t="s">
        <v>94</v>
      </c>
      <c r="C29" s="18" t="s">
        <v>90</v>
      </c>
      <c r="D29" s="21"/>
      <c r="E29" s="21"/>
      <c r="F29" s="21"/>
      <c r="G29" s="19"/>
      <c r="H29" s="19"/>
      <c r="I29" s="19"/>
      <c r="J29" s="19"/>
      <c r="K29" s="19"/>
    </row>
    <row r="30" spans="1:11" ht="56.25">
      <c r="A30" s="27" t="s">
        <v>40</v>
      </c>
      <c r="B30" s="3" t="s">
        <v>31</v>
      </c>
      <c r="C30" s="28"/>
      <c r="D30" s="4">
        <v>4552809.5788760129</v>
      </c>
      <c r="E30" s="4">
        <v>3995767.28</v>
      </c>
      <c r="F30" s="4">
        <v>12469366.732178222</v>
      </c>
      <c r="G30" s="4">
        <v>188634.02</v>
      </c>
      <c r="H30" s="19"/>
      <c r="I30" s="19"/>
      <c r="J30" s="19"/>
      <c r="K30" s="19"/>
    </row>
    <row r="31" spans="1:11" ht="56.25">
      <c r="A31" s="91" t="s">
        <v>41</v>
      </c>
      <c r="B31" s="3" t="s">
        <v>32</v>
      </c>
      <c r="C31" s="92" t="s">
        <v>17</v>
      </c>
      <c r="D31" s="4">
        <v>2059211.8975600002</v>
      </c>
      <c r="E31" s="4">
        <v>1655457.4306672828</v>
      </c>
      <c r="F31" s="4">
        <v>3774756.5494755143</v>
      </c>
      <c r="G31" s="19"/>
      <c r="H31" s="19"/>
      <c r="I31" s="19"/>
      <c r="J31" s="19"/>
      <c r="K31" s="19"/>
    </row>
    <row r="32" spans="1:11">
      <c r="A32" s="91"/>
      <c r="B32" s="3" t="s">
        <v>42</v>
      </c>
      <c r="C32" s="92"/>
      <c r="D32" s="4"/>
      <c r="E32" s="4"/>
      <c r="F32" s="4"/>
      <c r="G32" s="19"/>
      <c r="H32" s="19"/>
      <c r="I32" s="19"/>
      <c r="J32" s="19"/>
      <c r="K32" s="19"/>
    </row>
    <row r="33" spans="1:13">
      <c r="A33" s="91"/>
      <c r="B33" s="3" t="s">
        <v>43</v>
      </c>
      <c r="C33" s="92"/>
      <c r="D33" s="4">
        <v>858232.29200000002</v>
      </c>
      <c r="E33" s="4">
        <v>837905.09790543455</v>
      </c>
      <c r="F33" s="4">
        <v>1945674.8954755142</v>
      </c>
      <c r="G33" s="19"/>
      <c r="H33" s="19"/>
      <c r="I33" s="19"/>
      <c r="J33" s="19"/>
      <c r="K33" s="19"/>
    </row>
    <row r="34" spans="1:13">
      <c r="A34" s="91"/>
      <c r="B34" s="3" t="s">
        <v>44</v>
      </c>
      <c r="C34" s="92"/>
      <c r="D34" s="4">
        <v>105633.91992</v>
      </c>
      <c r="E34" s="4">
        <v>86280.324160632212</v>
      </c>
      <c r="F34" s="4">
        <v>138721.62</v>
      </c>
      <c r="G34" s="19"/>
      <c r="H34" s="19"/>
      <c r="I34" s="19"/>
      <c r="J34" s="19"/>
      <c r="K34" s="19"/>
    </row>
    <row r="35" spans="1:13">
      <c r="A35" s="91"/>
      <c r="B35" s="3" t="s">
        <v>45</v>
      </c>
      <c r="C35" s="92"/>
      <c r="D35" s="4">
        <v>239776.64054000005</v>
      </c>
      <c r="E35" s="4">
        <v>283152.31954731728</v>
      </c>
      <c r="F35" s="4">
        <v>419466.22000000003</v>
      </c>
      <c r="G35" s="19"/>
      <c r="H35" s="19"/>
      <c r="I35" s="19"/>
      <c r="J35" s="19"/>
      <c r="K35" s="19"/>
    </row>
    <row r="36" spans="1:13" ht="75">
      <c r="A36" s="27" t="s">
        <v>46</v>
      </c>
      <c r="B36" s="3" t="s">
        <v>33</v>
      </c>
      <c r="C36" s="28" t="s">
        <v>17</v>
      </c>
      <c r="D36" s="4">
        <v>2493597.681316013</v>
      </c>
      <c r="E36" s="4">
        <v>2340309.8319822834</v>
      </c>
      <c r="F36" s="4">
        <v>8694610.1827027071</v>
      </c>
      <c r="G36" s="19"/>
      <c r="H36" s="19"/>
      <c r="I36" s="19"/>
      <c r="J36" s="19"/>
      <c r="K36" s="19"/>
    </row>
    <row r="37" spans="1:13" ht="37.5">
      <c r="A37" s="27" t="s">
        <v>47</v>
      </c>
      <c r="B37" s="3" t="s">
        <v>34</v>
      </c>
      <c r="C37" s="28" t="s">
        <v>17</v>
      </c>
      <c r="D37" s="4" t="s">
        <v>65</v>
      </c>
      <c r="E37" s="4">
        <v>341940.25276786846</v>
      </c>
      <c r="F37" s="4">
        <v>5073416.92</v>
      </c>
      <c r="G37" s="19"/>
      <c r="H37" s="19"/>
      <c r="I37" s="19"/>
      <c r="J37" s="19"/>
      <c r="K37" s="19"/>
    </row>
    <row r="38" spans="1:13" ht="37.5">
      <c r="A38" s="27" t="s">
        <v>48</v>
      </c>
      <c r="B38" s="3" t="s">
        <v>35</v>
      </c>
      <c r="C38" s="28" t="s">
        <v>17</v>
      </c>
      <c r="D38" s="4">
        <f>D39+D45</f>
        <v>2428879.9000000041</v>
      </c>
      <c r="E38" s="4">
        <f t="shared" ref="E38:F38" si="1">E39+E45</f>
        <v>1252732.83</v>
      </c>
      <c r="F38" s="4">
        <f t="shared" si="1"/>
        <v>3148748.6000600001</v>
      </c>
      <c r="G38" s="19"/>
      <c r="H38" s="19"/>
      <c r="I38" s="19"/>
      <c r="J38" s="19"/>
      <c r="K38" s="19"/>
    </row>
    <row r="39" spans="1:13">
      <c r="A39" s="25" t="s">
        <v>72</v>
      </c>
      <c r="B39" s="16" t="s">
        <v>71</v>
      </c>
      <c r="C39" s="9"/>
      <c r="D39" s="10">
        <f>D40+D41+D42+D43+D44</f>
        <v>2428879.9000000041</v>
      </c>
      <c r="E39" s="10">
        <f t="shared" ref="E39:F39" si="2">E40+E41+E42+E43+E44</f>
        <v>1252732.83</v>
      </c>
      <c r="F39" s="10">
        <f t="shared" si="2"/>
        <v>2786748.6000600001</v>
      </c>
      <c r="G39" s="19"/>
      <c r="H39" s="19"/>
      <c r="I39" s="19"/>
      <c r="J39" s="19"/>
      <c r="K39" s="19"/>
    </row>
    <row r="40" spans="1:13">
      <c r="A40" s="25"/>
      <c r="B40" s="11" t="s">
        <v>66</v>
      </c>
      <c r="C40" s="9"/>
      <c r="D40" s="10">
        <v>0</v>
      </c>
      <c r="E40" s="10">
        <v>64196.78</v>
      </c>
      <c r="F40" s="10">
        <v>656389.59699999995</v>
      </c>
      <c r="G40" s="19"/>
      <c r="H40" s="19"/>
      <c r="I40" s="19"/>
      <c r="J40" s="19"/>
      <c r="K40" s="19"/>
      <c r="M40" s="22">
        <f>F40+F41+F43+F45</f>
        <v>2668431.017</v>
      </c>
    </row>
    <row r="41" spans="1:13">
      <c r="A41" s="25"/>
      <c r="B41" s="11" t="s">
        <v>67</v>
      </c>
      <c r="C41" s="9"/>
      <c r="D41" s="10">
        <v>297084</v>
      </c>
      <c r="E41" s="10">
        <v>206057.33</v>
      </c>
      <c r="F41" s="10">
        <f>645.59494*1000</f>
        <v>645594.93999999994</v>
      </c>
      <c r="G41" s="19"/>
      <c r="H41" s="19"/>
      <c r="I41" s="19"/>
      <c r="J41" s="19"/>
      <c r="K41" s="19"/>
      <c r="M41" s="22">
        <f>M40*0.18</f>
        <v>480317.58305999998</v>
      </c>
    </row>
    <row r="42" spans="1:13">
      <c r="A42" s="25"/>
      <c r="B42" s="11" t="s">
        <v>68</v>
      </c>
      <c r="C42" s="9"/>
      <c r="D42" s="10">
        <f>1109.95334258475*1000</f>
        <v>1109953.3425847501</v>
      </c>
      <c r="E42" s="10">
        <v>0</v>
      </c>
      <c r="F42" s="10"/>
      <c r="G42" s="19"/>
      <c r="H42" s="19"/>
      <c r="I42" s="19"/>
      <c r="J42" s="19"/>
      <c r="K42" s="19"/>
    </row>
    <row r="43" spans="1:13">
      <c r="A43" s="25"/>
      <c r="B43" s="11" t="s">
        <v>69</v>
      </c>
      <c r="C43" s="9"/>
      <c r="D43" s="10">
        <f>651.335454025424*1000</f>
        <v>651335.45402542409</v>
      </c>
      <c r="E43" s="10">
        <v>982478.72</v>
      </c>
      <c r="F43" s="10">
        <f>1004.44648*1000</f>
        <v>1004446.48</v>
      </c>
      <c r="G43" s="19"/>
      <c r="H43" s="19"/>
      <c r="I43" s="19"/>
      <c r="J43" s="19"/>
      <c r="K43" s="19"/>
    </row>
    <row r="44" spans="1:13">
      <c r="A44" s="25"/>
      <c r="B44" s="11" t="s">
        <v>70</v>
      </c>
      <c r="C44" s="9"/>
      <c r="D44" s="10">
        <f>370.50710338983*1000</f>
        <v>370507.10338982998</v>
      </c>
      <c r="E44" s="10"/>
      <c r="F44" s="10">
        <f>M41</f>
        <v>480317.58305999998</v>
      </c>
      <c r="G44" s="19"/>
      <c r="H44" s="19"/>
      <c r="I44" s="19"/>
      <c r="J44" s="19"/>
      <c r="K44" s="19"/>
    </row>
    <row r="45" spans="1:13" s="12" customFormat="1" ht="37.5">
      <c r="A45" s="25" t="s">
        <v>74</v>
      </c>
      <c r="B45" s="13" t="s">
        <v>73</v>
      </c>
      <c r="C45" s="9"/>
      <c r="D45" s="10"/>
      <c r="E45" s="10"/>
      <c r="F45" s="29">
        <f>362*1000</f>
        <v>362000</v>
      </c>
      <c r="G45" s="23"/>
      <c r="H45" s="23"/>
      <c r="I45" s="23"/>
      <c r="J45" s="23"/>
      <c r="K45" s="23"/>
    </row>
    <row r="46" spans="1:13" ht="37.5">
      <c r="A46" s="91" t="s">
        <v>49</v>
      </c>
      <c r="B46" s="14" t="s">
        <v>36</v>
      </c>
      <c r="C46" s="15"/>
      <c r="D46" s="96" t="s">
        <v>76</v>
      </c>
      <c r="E46" s="97"/>
      <c r="F46" s="98"/>
      <c r="G46" s="19"/>
      <c r="H46" s="19"/>
      <c r="I46" s="19"/>
      <c r="J46" s="19"/>
      <c r="K46" s="19"/>
    </row>
    <row r="47" spans="1:13">
      <c r="A47" s="91"/>
      <c r="B47" s="3" t="s">
        <v>37</v>
      </c>
      <c r="C47" s="28"/>
      <c r="D47" s="4"/>
      <c r="E47" s="4"/>
      <c r="F47" s="4"/>
      <c r="G47" s="19"/>
      <c r="H47" s="19"/>
      <c r="I47" s="19"/>
      <c r="J47" s="19"/>
      <c r="K47" s="19"/>
    </row>
    <row r="48" spans="1:13">
      <c r="A48" s="91"/>
      <c r="B48" s="3" t="s">
        <v>38</v>
      </c>
      <c r="C48" s="28" t="s">
        <v>50</v>
      </c>
      <c r="D48" s="4">
        <v>93219.35</v>
      </c>
      <c r="E48" s="8">
        <v>91207.98</v>
      </c>
      <c r="F48" s="4">
        <v>98255.76</v>
      </c>
      <c r="G48" s="19"/>
      <c r="H48" s="19"/>
      <c r="I48" s="19"/>
      <c r="J48" s="19"/>
      <c r="K48" s="19"/>
    </row>
    <row r="49" spans="1:11" ht="37.5">
      <c r="A49" s="91"/>
      <c r="B49" s="3" t="s">
        <v>39</v>
      </c>
      <c r="C49" s="28" t="s">
        <v>51</v>
      </c>
      <c r="D49" s="4">
        <f>D31/D48</f>
        <v>22.089961982785763</v>
      </c>
      <c r="E49" s="4">
        <f t="shared" ref="E49:F49" si="3">E31/E48</f>
        <v>18.150357355434064</v>
      </c>
      <c r="F49" s="4">
        <f t="shared" si="3"/>
        <v>38.417661717496408</v>
      </c>
      <c r="G49" s="19"/>
      <c r="H49" s="19"/>
      <c r="I49" s="19"/>
      <c r="J49" s="19"/>
      <c r="K49" s="19"/>
    </row>
    <row r="50" spans="1:11" ht="75">
      <c r="A50" s="27" t="s">
        <v>61</v>
      </c>
      <c r="B50" s="3" t="s">
        <v>58</v>
      </c>
      <c r="C50" s="28"/>
      <c r="D50" s="4"/>
      <c r="E50" s="4"/>
      <c r="F50" s="4"/>
      <c r="G50" s="19"/>
      <c r="H50" s="19"/>
      <c r="I50" s="19"/>
      <c r="J50" s="19"/>
      <c r="K50" s="19"/>
    </row>
    <row r="51" spans="1:11" ht="37.5">
      <c r="A51" s="27" t="s">
        <v>62</v>
      </c>
      <c r="B51" s="3" t="s">
        <v>52</v>
      </c>
      <c r="C51" s="28" t="s">
        <v>53</v>
      </c>
      <c r="D51" s="4">
        <v>2716.4</v>
      </c>
      <c r="E51" s="4">
        <v>3630.55</v>
      </c>
      <c r="F51" s="4">
        <v>4430</v>
      </c>
      <c r="G51" s="34"/>
      <c r="H51" s="19"/>
      <c r="I51" s="19"/>
      <c r="J51" s="19"/>
      <c r="K51" s="19"/>
    </row>
    <row r="52" spans="1:11" ht="37.5">
      <c r="A52" s="27" t="s">
        <v>63</v>
      </c>
      <c r="B52" s="3" t="s">
        <v>56</v>
      </c>
      <c r="C52" s="28" t="s">
        <v>57</v>
      </c>
      <c r="D52" s="4">
        <f>26328.7285050566/1000</f>
        <v>26.328728505056599</v>
      </c>
      <c r="E52" s="4">
        <f>19232.7401703469/1000</f>
        <v>19.232740170346901</v>
      </c>
      <c r="F52" s="4">
        <f>36600.3569502542/1000</f>
        <v>36.600356950254202</v>
      </c>
      <c r="G52" s="34"/>
      <c r="H52" s="19"/>
      <c r="I52" s="19"/>
      <c r="J52" s="19"/>
      <c r="K52" s="19"/>
    </row>
    <row r="53" spans="1:11" ht="37.5">
      <c r="A53" s="91" t="s">
        <v>64</v>
      </c>
      <c r="B53" s="3" t="s">
        <v>54</v>
      </c>
      <c r="C53" s="28"/>
      <c r="D53" s="27"/>
      <c r="E53" s="27"/>
      <c r="F53" s="27"/>
      <c r="G53" s="19"/>
      <c r="H53" s="19"/>
      <c r="I53" s="19"/>
      <c r="J53" s="19"/>
      <c r="K53" s="19"/>
    </row>
    <row r="54" spans="1:11">
      <c r="A54" s="91"/>
      <c r="B54" s="3" t="s">
        <v>37</v>
      </c>
      <c r="C54" s="28"/>
      <c r="D54" s="4"/>
      <c r="E54" s="4"/>
      <c r="F54" s="4"/>
      <c r="G54" s="19"/>
      <c r="H54" s="19"/>
      <c r="I54" s="19"/>
      <c r="J54" s="19"/>
      <c r="K54" s="19"/>
    </row>
    <row r="55" spans="1:11" ht="56.25">
      <c r="A55" s="91"/>
      <c r="B55" s="3" t="s">
        <v>55</v>
      </c>
      <c r="C55" s="28" t="s">
        <v>17</v>
      </c>
      <c r="D55" s="4">
        <v>162871</v>
      </c>
      <c r="E55" s="4">
        <v>162871</v>
      </c>
      <c r="F55" s="4">
        <v>162871</v>
      </c>
      <c r="G55" s="19"/>
      <c r="H55" s="19"/>
      <c r="I55" s="19"/>
      <c r="J55" s="19"/>
      <c r="K55" s="19"/>
    </row>
    <row r="56" spans="1:11" ht="56.25">
      <c r="A56" s="91"/>
      <c r="B56" s="3" t="s">
        <v>59</v>
      </c>
      <c r="C56" s="28" t="s">
        <v>17</v>
      </c>
      <c r="D56" s="4"/>
      <c r="E56" s="4"/>
      <c r="F56" s="4"/>
      <c r="G56" s="19"/>
      <c r="H56" s="19"/>
      <c r="I56" s="19"/>
      <c r="J56" s="19"/>
      <c r="K56" s="19"/>
    </row>
    <row r="59" spans="1:11">
      <c r="A59" s="94"/>
      <c r="B59" s="94"/>
      <c r="C59" s="94"/>
      <c r="D59" s="94"/>
      <c r="E59" s="94"/>
      <c r="F59" s="94"/>
    </row>
    <row r="60" spans="1:11">
      <c r="A60" s="94"/>
      <c r="B60" s="94"/>
      <c r="C60" s="94"/>
      <c r="D60" s="94"/>
      <c r="E60" s="94"/>
      <c r="F60" s="94"/>
    </row>
    <row r="61" spans="1:11">
      <c r="A61" s="94"/>
      <c r="B61" s="94"/>
      <c r="C61" s="94"/>
      <c r="D61" s="94"/>
      <c r="E61" s="94"/>
      <c r="F61" s="94"/>
    </row>
    <row r="62" spans="1:11">
      <c r="A62" s="94"/>
      <c r="B62" s="94"/>
      <c r="C62" s="94"/>
      <c r="D62" s="94"/>
      <c r="E62" s="94"/>
      <c r="F62" s="94"/>
    </row>
  </sheetData>
  <mergeCells count="20">
    <mergeCell ref="A59:F59"/>
    <mergeCell ref="A60:F60"/>
    <mergeCell ref="A61:F61"/>
    <mergeCell ref="A62:F62"/>
    <mergeCell ref="D28:F28"/>
    <mergeCell ref="A31:A35"/>
    <mergeCell ref="C31:C35"/>
    <mergeCell ref="A46:A49"/>
    <mergeCell ref="D46:F46"/>
    <mergeCell ref="A53:A56"/>
    <mergeCell ref="I1:K1"/>
    <mergeCell ref="I2:K3"/>
    <mergeCell ref="A5:K5"/>
    <mergeCell ref="A7:A8"/>
    <mergeCell ref="B7:B8"/>
    <mergeCell ref="C7:C8"/>
    <mergeCell ref="D7:F7"/>
    <mergeCell ref="G7:I7"/>
    <mergeCell ref="J7:J8"/>
    <mergeCell ref="K7:K8"/>
  </mergeCells>
  <pageMargins left="0.7" right="0.7" top="0.75" bottom="0.75" header="0.3" footer="0.3"/>
  <pageSetup paperSize="9" scale="4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"/>
  <sheetViews>
    <sheetView view="pageBreakPreview" zoomScale="80" zoomScaleNormal="80" zoomScaleSheetLayoutView="8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23" sqref="B23:B28"/>
    </sheetView>
  </sheetViews>
  <sheetFormatPr defaultRowHeight="15.75"/>
  <cols>
    <col min="1" max="1" width="8.5703125" style="42" customWidth="1"/>
    <col min="2" max="2" width="52.5703125" style="54" customWidth="1"/>
    <col min="3" max="3" width="72.7109375" style="53" customWidth="1"/>
    <col min="4" max="4" width="11" style="40" customWidth="1"/>
    <col min="5" max="5" width="15.5703125" style="40" customWidth="1"/>
    <col min="6" max="6" width="11.28515625" style="40" customWidth="1"/>
    <col min="7" max="7" width="22" style="48" customWidth="1"/>
    <col min="8" max="8" width="15.7109375" style="53" customWidth="1"/>
    <col min="9" max="16384" width="9.140625" style="53"/>
  </cols>
  <sheetData>
    <row r="1" spans="1:7" ht="18.75">
      <c r="F1" s="88" t="s">
        <v>239</v>
      </c>
      <c r="G1" s="88"/>
    </row>
    <row r="2" spans="1:7">
      <c r="G2" s="76"/>
    </row>
    <row r="3" spans="1:7" ht="34.5" customHeight="1">
      <c r="A3" s="102" t="s">
        <v>216</v>
      </c>
      <c r="B3" s="102"/>
      <c r="C3" s="102"/>
      <c r="D3" s="102"/>
      <c r="E3" s="102"/>
      <c r="F3" s="102"/>
      <c r="G3" s="102"/>
    </row>
    <row r="4" spans="1:7" ht="52.5" customHeight="1">
      <c r="A4" s="103" t="s">
        <v>217</v>
      </c>
      <c r="B4" s="103"/>
      <c r="C4" s="103"/>
      <c r="D4" s="103"/>
      <c r="E4" s="103"/>
      <c r="F4" s="103"/>
      <c r="G4" s="103"/>
    </row>
    <row r="5" spans="1:7" s="40" customFormat="1" ht="41.25" customHeight="1">
      <c r="A5" s="91" t="s">
        <v>200</v>
      </c>
      <c r="B5" s="92" t="s">
        <v>201</v>
      </c>
      <c r="C5" s="92" t="s">
        <v>202</v>
      </c>
      <c r="D5" s="92" t="s">
        <v>235</v>
      </c>
      <c r="E5" s="92"/>
      <c r="F5" s="92" t="s">
        <v>203</v>
      </c>
      <c r="G5" s="92" t="s">
        <v>204</v>
      </c>
    </row>
    <row r="6" spans="1:7" s="40" customFormat="1" ht="47.25" customHeight="1">
      <c r="A6" s="91"/>
      <c r="B6" s="92"/>
      <c r="C6" s="92"/>
      <c r="D6" s="61" t="s">
        <v>233</v>
      </c>
      <c r="E6" s="61" t="s">
        <v>234</v>
      </c>
      <c r="F6" s="92"/>
      <c r="G6" s="92"/>
    </row>
    <row r="7" spans="1:7">
      <c r="A7" s="105">
        <v>1</v>
      </c>
      <c r="B7" s="104" t="s">
        <v>227</v>
      </c>
      <c r="C7" s="47" t="s">
        <v>228</v>
      </c>
      <c r="D7" s="51"/>
      <c r="E7" s="51" t="s">
        <v>205</v>
      </c>
      <c r="F7" s="51" t="s">
        <v>108</v>
      </c>
      <c r="G7" s="48">
        <v>843.57</v>
      </c>
    </row>
    <row r="8" spans="1:7">
      <c r="A8" s="105"/>
      <c r="B8" s="104"/>
      <c r="C8" s="50" t="s">
        <v>109</v>
      </c>
      <c r="D8" s="51"/>
      <c r="E8" s="51" t="s">
        <v>205</v>
      </c>
      <c r="F8" s="51" t="s">
        <v>108</v>
      </c>
      <c r="G8" s="48">
        <v>566.55999999999995</v>
      </c>
    </row>
    <row r="9" spans="1:7" ht="31.5">
      <c r="A9" s="105"/>
      <c r="B9" s="104"/>
      <c r="C9" s="50" t="s">
        <v>110</v>
      </c>
      <c r="D9" s="51"/>
      <c r="E9" s="51" t="s">
        <v>205</v>
      </c>
      <c r="F9" s="51" t="s">
        <v>108</v>
      </c>
      <c r="G9" s="48" t="s">
        <v>65</v>
      </c>
    </row>
    <row r="10" spans="1:7" ht="47.25">
      <c r="A10" s="105"/>
      <c r="B10" s="104"/>
      <c r="C10" s="50" t="s">
        <v>114</v>
      </c>
      <c r="D10" s="51"/>
      <c r="E10" s="51" t="s">
        <v>205</v>
      </c>
      <c r="F10" s="51" t="s">
        <v>108</v>
      </c>
      <c r="G10" s="48" t="s">
        <v>65</v>
      </c>
    </row>
    <row r="11" spans="1:7">
      <c r="A11" s="105"/>
      <c r="B11" s="104"/>
      <c r="C11" s="50" t="s">
        <v>111</v>
      </c>
      <c r="D11" s="51"/>
      <c r="E11" s="51" t="s">
        <v>205</v>
      </c>
      <c r="F11" s="51" t="s">
        <v>108</v>
      </c>
      <c r="G11" s="48">
        <v>139.55000000000001</v>
      </c>
    </row>
    <row r="12" spans="1:7">
      <c r="A12" s="105"/>
      <c r="B12" s="104"/>
      <c r="C12" s="50" t="s">
        <v>112</v>
      </c>
      <c r="D12" s="51"/>
      <c r="E12" s="51" t="s">
        <v>205</v>
      </c>
      <c r="F12" s="51" t="s">
        <v>108</v>
      </c>
      <c r="G12" s="48">
        <v>1.79</v>
      </c>
    </row>
    <row r="13" spans="1:7">
      <c r="A13" s="105"/>
      <c r="B13" s="104"/>
      <c r="C13" s="50" t="s">
        <v>113</v>
      </c>
      <c r="D13" s="51"/>
      <c r="E13" s="51" t="s">
        <v>205</v>
      </c>
      <c r="F13" s="51" t="s">
        <v>108</v>
      </c>
      <c r="G13" s="48">
        <v>135.68</v>
      </c>
    </row>
    <row r="14" spans="1:7" ht="59.25" customHeight="1">
      <c r="A14" s="52" t="s">
        <v>8</v>
      </c>
      <c r="B14" s="51" t="s">
        <v>218</v>
      </c>
      <c r="C14" s="99" t="s">
        <v>219</v>
      </c>
      <c r="D14" s="100"/>
      <c r="E14" s="100"/>
      <c r="F14" s="100"/>
      <c r="G14" s="101"/>
    </row>
    <row r="15" spans="1:7">
      <c r="A15" s="105" t="s">
        <v>9</v>
      </c>
      <c r="B15" s="104" t="s">
        <v>220</v>
      </c>
      <c r="C15" s="59" t="s">
        <v>206</v>
      </c>
      <c r="D15" s="51"/>
      <c r="E15" s="51"/>
      <c r="F15" s="51"/>
    </row>
    <row r="16" spans="1:7">
      <c r="A16" s="105"/>
      <c r="B16" s="104"/>
      <c r="C16" s="56" t="s">
        <v>115</v>
      </c>
      <c r="D16" s="51"/>
      <c r="E16" s="51"/>
      <c r="F16" s="51"/>
    </row>
    <row r="17" spans="1:7">
      <c r="A17" s="105"/>
      <c r="B17" s="104"/>
      <c r="C17" s="50" t="s">
        <v>117</v>
      </c>
      <c r="D17" s="51"/>
      <c r="E17" s="51" t="s">
        <v>205</v>
      </c>
      <c r="F17" s="51" t="s">
        <v>108</v>
      </c>
      <c r="G17" s="48">
        <v>10784.51</v>
      </c>
    </row>
    <row r="18" spans="1:7">
      <c r="A18" s="105"/>
      <c r="B18" s="104"/>
      <c r="C18" s="50" t="s">
        <v>118</v>
      </c>
      <c r="D18" s="51"/>
      <c r="E18" s="51" t="s">
        <v>205</v>
      </c>
      <c r="F18" s="51" t="s">
        <v>108</v>
      </c>
      <c r="G18" s="48">
        <v>12012.9</v>
      </c>
    </row>
    <row r="19" spans="1:7">
      <c r="A19" s="105"/>
      <c r="B19" s="104"/>
      <c r="C19" s="56" t="s">
        <v>116</v>
      </c>
      <c r="D19" s="51"/>
      <c r="E19" s="51"/>
      <c r="F19" s="51"/>
    </row>
    <row r="20" spans="1:7">
      <c r="A20" s="105"/>
      <c r="B20" s="104"/>
      <c r="C20" s="50" t="s">
        <v>171</v>
      </c>
      <c r="D20" s="51"/>
      <c r="E20" s="51" t="s">
        <v>205</v>
      </c>
      <c r="F20" s="51" t="s">
        <v>108</v>
      </c>
      <c r="G20" s="48">
        <v>11642.9</v>
      </c>
    </row>
    <row r="21" spans="1:7">
      <c r="A21" s="105"/>
      <c r="B21" s="104"/>
      <c r="C21" s="50" t="s">
        <v>119</v>
      </c>
      <c r="D21" s="51"/>
      <c r="E21" s="51" t="s">
        <v>205</v>
      </c>
      <c r="F21" s="51" t="s">
        <v>108</v>
      </c>
      <c r="G21" s="48" t="s">
        <v>65</v>
      </c>
    </row>
    <row r="22" spans="1:7">
      <c r="A22" s="105"/>
      <c r="B22" s="104"/>
      <c r="C22" s="50" t="s">
        <v>120</v>
      </c>
      <c r="D22" s="51"/>
      <c r="E22" s="51" t="s">
        <v>205</v>
      </c>
      <c r="F22" s="51" t="s">
        <v>108</v>
      </c>
      <c r="G22" s="48" t="s">
        <v>65</v>
      </c>
    </row>
    <row r="23" spans="1:7">
      <c r="A23" s="105" t="s">
        <v>207</v>
      </c>
      <c r="B23" s="104" t="s">
        <v>221</v>
      </c>
      <c r="C23" s="59" t="s">
        <v>206</v>
      </c>
      <c r="D23" s="51"/>
      <c r="E23" s="51"/>
      <c r="F23" s="51"/>
    </row>
    <row r="24" spans="1:7">
      <c r="A24" s="105"/>
      <c r="B24" s="104"/>
      <c r="C24" s="56" t="s">
        <v>115</v>
      </c>
      <c r="D24" s="51"/>
      <c r="E24" s="51"/>
      <c r="F24" s="51"/>
    </row>
    <row r="25" spans="1:7">
      <c r="A25" s="105"/>
      <c r="B25" s="104"/>
      <c r="C25" s="50" t="s">
        <v>121</v>
      </c>
      <c r="D25" s="51"/>
      <c r="E25" s="51" t="s">
        <v>205</v>
      </c>
      <c r="F25" s="51" t="s">
        <v>108</v>
      </c>
      <c r="G25" s="48">
        <v>9018.35</v>
      </c>
    </row>
    <row r="26" spans="1:7">
      <c r="A26" s="105"/>
      <c r="B26" s="104"/>
      <c r="C26" s="56" t="s">
        <v>116</v>
      </c>
      <c r="D26" s="51"/>
      <c r="E26" s="51"/>
      <c r="F26" s="51"/>
    </row>
    <row r="27" spans="1:7">
      <c r="A27" s="105"/>
      <c r="B27" s="104"/>
      <c r="C27" s="50" t="s">
        <v>121</v>
      </c>
      <c r="D27" s="51"/>
      <c r="E27" s="51" t="s">
        <v>205</v>
      </c>
      <c r="F27" s="51" t="s">
        <v>108</v>
      </c>
      <c r="G27" s="48">
        <v>13560.74</v>
      </c>
    </row>
    <row r="28" spans="1:7">
      <c r="A28" s="105"/>
      <c r="B28" s="104"/>
      <c r="C28" s="50" t="s">
        <v>122</v>
      </c>
      <c r="D28" s="51"/>
      <c r="E28" s="51" t="s">
        <v>205</v>
      </c>
      <c r="F28" s="51" t="s">
        <v>108</v>
      </c>
      <c r="G28" s="48" t="s">
        <v>65</v>
      </c>
    </row>
    <row r="29" spans="1:7">
      <c r="A29" s="52" t="s">
        <v>208</v>
      </c>
      <c r="B29" s="104" t="s">
        <v>230</v>
      </c>
      <c r="C29" s="55" t="s">
        <v>229</v>
      </c>
      <c r="D29" s="51"/>
      <c r="E29" s="51"/>
      <c r="F29" s="51"/>
    </row>
    <row r="30" spans="1:7">
      <c r="A30" s="105" t="s">
        <v>23</v>
      </c>
      <c r="B30" s="104"/>
      <c r="C30" s="57" t="s">
        <v>178</v>
      </c>
      <c r="D30" s="51"/>
      <c r="E30" s="51"/>
      <c r="F30" s="51"/>
    </row>
    <row r="31" spans="1:7">
      <c r="A31" s="105"/>
      <c r="B31" s="104"/>
      <c r="C31" s="58" t="s">
        <v>179</v>
      </c>
      <c r="D31" s="51"/>
      <c r="E31" s="51" t="s">
        <v>205</v>
      </c>
      <c r="F31" s="51" t="s">
        <v>108</v>
      </c>
      <c r="G31" s="48">
        <v>3283.7866306549627</v>
      </c>
    </row>
    <row r="32" spans="1:7">
      <c r="A32" s="105"/>
      <c r="B32" s="104"/>
      <c r="C32" s="58" t="s">
        <v>193</v>
      </c>
      <c r="D32" s="51"/>
      <c r="E32" s="51" t="s">
        <v>205</v>
      </c>
      <c r="F32" s="51" t="s">
        <v>108</v>
      </c>
      <c r="G32" s="48">
        <v>1945.5506347800413</v>
      </c>
    </row>
    <row r="33" spans="1:7">
      <c r="A33" s="105"/>
      <c r="B33" s="104"/>
      <c r="C33" s="58" t="s">
        <v>180</v>
      </c>
      <c r="D33" s="51"/>
      <c r="E33" s="51" t="s">
        <v>205</v>
      </c>
      <c r="F33" s="51" t="s">
        <v>108</v>
      </c>
      <c r="G33" s="48">
        <v>1198.4962212817413</v>
      </c>
    </row>
    <row r="34" spans="1:7">
      <c r="A34" s="105"/>
      <c r="B34" s="104"/>
      <c r="C34" s="58" t="s">
        <v>181</v>
      </c>
      <c r="D34" s="51"/>
      <c r="E34" s="51" t="s">
        <v>205</v>
      </c>
      <c r="F34" s="51" t="s">
        <v>108</v>
      </c>
      <c r="G34" s="48">
        <v>745.30089585666292</v>
      </c>
    </row>
    <row r="35" spans="1:7">
      <c r="A35" s="105" t="s">
        <v>24</v>
      </c>
      <c r="B35" s="104"/>
      <c r="C35" s="57" t="s">
        <v>182</v>
      </c>
      <c r="D35" s="51"/>
      <c r="E35" s="51"/>
      <c r="F35" s="51"/>
    </row>
    <row r="36" spans="1:7">
      <c r="A36" s="105"/>
      <c r="B36" s="104"/>
      <c r="C36" s="58" t="s">
        <v>179</v>
      </c>
      <c r="D36" s="51"/>
      <c r="E36" s="51" t="s">
        <v>205</v>
      </c>
      <c r="F36" s="51" t="s">
        <v>108</v>
      </c>
      <c r="G36" s="48">
        <v>13412.412213740457</v>
      </c>
    </row>
    <row r="37" spans="1:7">
      <c r="A37" s="105"/>
      <c r="B37" s="104"/>
      <c r="C37" s="58" t="s">
        <v>193</v>
      </c>
      <c r="D37" s="51"/>
      <c r="E37" s="51" t="s">
        <v>205</v>
      </c>
      <c r="F37" s="51" t="s">
        <v>108</v>
      </c>
      <c r="G37" s="48">
        <v>4260.3100000000004</v>
      </c>
    </row>
    <row r="38" spans="1:7">
      <c r="A38" s="105"/>
      <c r="B38" s="104"/>
      <c r="C38" s="58" t="s">
        <v>180</v>
      </c>
      <c r="D38" s="51"/>
      <c r="E38" s="51" t="s">
        <v>205</v>
      </c>
      <c r="F38" s="51" t="s">
        <v>108</v>
      </c>
      <c r="G38" s="48">
        <v>1565.3360363681043</v>
      </c>
    </row>
    <row r="39" spans="1:7">
      <c r="A39" s="105"/>
      <c r="B39" s="104"/>
      <c r="C39" s="58" t="s">
        <v>181</v>
      </c>
      <c r="D39" s="51"/>
      <c r="E39" s="51" t="s">
        <v>205</v>
      </c>
      <c r="F39" s="51" t="s">
        <v>108</v>
      </c>
      <c r="G39" s="48">
        <v>1194.8499999999999</v>
      </c>
    </row>
    <row r="40" spans="1:7">
      <c r="A40" s="105"/>
      <c r="B40" s="104"/>
      <c r="C40" s="58" t="s">
        <v>183</v>
      </c>
      <c r="D40" s="51"/>
      <c r="E40" s="51" t="s">
        <v>205</v>
      </c>
      <c r="F40" s="51" t="s">
        <v>108</v>
      </c>
      <c r="G40" s="48">
        <v>1194.8499999999999</v>
      </c>
    </row>
    <row r="41" spans="1:7">
      <c r="A41" s="105"/>
      <c r="B41" s="104"/>
      <c r="C41" s="58" t="s">
        <v>184</v>
      </c>
      <c r="D41" s="51"/>
      <c r="E41" s="51" t="s">
        <v>205</v>
      </c>
      <c r="F41" s="51" t="s">
        <v>108</v>
      </c>
      <c r="G41" s="48" t="s">
        <v>65</v>
      </c>
    </row>
    <row r="42" spans="1:7">
      <c r="A42" s="105" t="s">
        <v>25</v>
      </c>
      <c r="B42" s="104"/>
      <c r="C42" s="57" t="s">
        <v>185</v>
      </c>
      <c r="D42" s="51"/>
      <c r="E42" s="51"/>
      <c r="F42" s="51"/>
    </row>
    <row r="43" spans="1:7">
      <c r="A43" s="105"/>
      <c r="B43" s="104"/>
      <c r="C43" s="58" t="s">
        <v>186</v>
      </c>
      <c r="D43" s="51"/>
      <c r="E43" s="51" t="s">
        <v>205</v>
      </c>
      <c r="F43" s="51" t="s">
        <v>108</v>
      </c>
      <c r="G43" s="48">
        <v>13575.91974656811</v>
      </c>
    </row>
    <row r="44" spans="1:7">
      <c r="A44" s="105"/>
      <c r="B44" s="104"/>
      <c r="C44" s="58" t="s">
        <v>187</v>
      </c>
      <c r="D44" s="51"/>
      <c r="E44" s="51" t="s">
        <v>205</v>
      </c>
      <c r="F44" s="51" t="s">
        <v>108</v>
      </c>
      <c r="G44" s="48">
        <v>2636.1516853932585</v>
      </c>
    </row>
    <row r="45" spans="1:7">
      <c r="A45" s="105"/>
      <c r="B45" s="104"/>
      <c r="C45" s="58" t="s">
        <v>188</v>
      </c>
      <c r="D45" s="51"/>
      <c r="E45" s="51" t="s">
        <v>205</v>
      </c>
      <c r="F45" s="51" t="s">
        <v>108</v>
      </c>
      <c r="G45" s="48">
        <v>1751.7032281077227</v>
      </c>
    </row>
    <row r="46" spans="1:7">
      <c r="A46" s="105"/>
      <c r="B46" s="104"/>
      <c r="C46" s="58" t="s">
        <v>189</v>
      </c>
      <c r="D46" s="51"/>
      <c r="E46" s="51" t="s">
        <v>205</v>
      </c>
      <c r="F46" s="51" t="s">
        <v>108</v>
      </c>
      <c r="G46" s="48">
        <v>1191.3370786516855</v>
      </c>
    </row>
    <row r="47" spans="1:7">
      <c r="A47" s="105"/>
      <c r="B47" s="104"/>
      <c r="C47" s="58" t="s">
        <v>190</v>
      </c>
      <c r="D47" s="51"/>
      <c r="E47" s="51" t="s">
        <v>205</v>
      </c>
      <c r="F47" s="51" t="s">
        <v>108</v>
      </c>
      <c r="G47" s="48" t="s">
        <v>65</v>
      </c>
    </row>
    <row r="48" spans="1:7">
      <c r="A48" s="105"/>
      <c r="B48" s="104"/>
      <c r="C48" s="58" t="s">
        <v>191</v>
      </c>
      <c r="D48" s="51"/>
      <c r="E48" s="51" t="s">
        <v>205</v>
      </c>
      <c r="F48" s="51" t="s">
        <v>108</v>
      </c>
      <c r="G48" s="48">
        <v>736.80477528089887</v>
      </c>
    </row>
    <row r="49" spans="1:7">
      <c r="A49" s="105"/>
      <c r="B49" s="104"/>
      <c r="C49" s="58" t="s">
        <v>192</v>
      </c>
      <c r="D49" s="51"/>
      <c r="E49" s="51" t="s">
        <v>205</v>
      </c>
      <c r="F49" s="51" t="s">
        <v>108</v>
      </c>
      <c r="G49" s="48">
        <v>1356.2408553742262</v>
      </c>
    </row>
    <row r="50" spans="1:7">
      <c r="A50" s="105"/>
      <c r="B50" s="104"/>
      <c r="C50" s="58" t="s">
        <v>193</v>
      </c>
      <c r="D50" s="51"/>
      <c r="E50" s="51" t="s">
        <v>205</v>
      </c>
      <c r="F50" s="51" t="s">
        <v>108</v>
      </c>
      <c r="G50" s="48">
        <v>521.01750000000004</v>
      </c>
    </row>
    <row r="51" spans="1:7">
      <c r="A51" s="105"/>
      <c r="B51" s="104"/>
      <c r="C51" s="58" t="s">
        <v>194</v>
      </c>
      <c r="D51" s="51"/>
      <c r="E51" s="51" t="s">
        <v>205</v>
      </c>
      <c r="F51" s="51" t="s">
        <v>108</v>
      </c>
      <c r="G51" s="48" t="s">
        <v>65</v>
      </c>
    </row>
    <row r="52" spans="1:7">
      <c r="A52" s="105"/>
      <c r="B52" s="104"/>
      <c r="C52" s="58" t="s">
        <v>180</v>
      </c>
      <c r="D52" s="51"/>
      <c r="E52" s="51" t="s">
        <v>205</v>
      </c>
      <c r="F52" s="51" t="s">
        <v>108</v>
      </c>
      <c r="G52" s="48">
        <v>0</v>
      </c>
    </row>
    <row r="53" spans="1:7">
      <c r="A53" s="105"/>
      <c r="B53" s="104"/>
      <c r="C53" s="58" t="s">
        <v>195</v>
      </c>
      <c r="D53" s="51"/>
      <c r="E53" s="51" t="s">
        <v>205</v>
      </c>
      <c r="F53" s="51" t="s">
        <v>108</v>
      </c>
      <c r="G53" s="48" t="s">
        <v>65</v>
      </c>
    </row>
    <row r="54" spans="1:7">
      <c r="A54" s="105"/>
      <c r="B54" s="104"/>
      <c r="C54" s="58" t="s">
        <v>196</v>
      </c>
      <c r="D54" s="51"/>
      <c r="E54" s="51" t="s">
        <v>205</v>
      </c>
      <c r="F54" s="51" t="s">
        <v>108</v>
      </c>
      <c r="G54" s="48" t="s">
        <v>65</v>
      </c>
    </row>
    <row r="55" spans="1:7">
      <c r="A55" s="105" t="s">
        <v>26</v>
      </c>
      <c r="B55" s="104"/>
      <c r="C55" s="57" t="s">
        <v>197</v>
      </c>
      <c r="D55" s="51"/>
      <c r="E55" s="51"/>
      <c r="F55" s="51"/>
      <c r="G55" s="48" t="s">
        <v>65</v>
      </c>
    </row>
    <row r="56" spans="1:7">
      <c r="A56" s="105"/>
      <c r="B56" s="104"/>
      <c r="C56" s="58" t="s">
        <v>186</v>
      </c>
      <c r="D56" s="51"/>
      <c r="E56" s="51" t="s">
        <v>205</v>
      </c>
      <c r="F56" s="51" t="s">
        <v>108</v>
      </c>
      <c r="G56" s="48" t="s">
        <v>65</v>
      </c>
    </row>
    <row r="57" spans="1:7">
      <c r="A57" s="105"/>
      <c r="B57" s="104"/>
      <c r="C57" s="58" t="s">
        <v>187</v>
      </c>
      <c r="D57" s="51"/>
      <c r="E57" s="51" t="s">
        <v>205</v>
      </c>
      <c r="F57" s="51" t="s">
        <v>108</v>
      </c>
      <c r="G57" s="48" t="s">
        <v>65</v>
      </c>
    </row>
    <row r="58" spans="1:7">
      <c r="A58" s="105"/>
      <c r="B58" s="104"/>
      <c r="C58" s="58" t="s">
        <v>188</v>
      </c>
      <c r="D58" s="51"/>
      <c r="E58" s="51" t="s">
        <v>205</v>
      </c>
      <c r="F58" s="51" t="s">
        <v>108</v>
      </c>
      <c r="G58" s="48" t="s">
        <v>65</v>
      </c>
    </row>
    <row r="59" spans="1:7" ht="76.5" customHeight="1">
      <c r="A59" s="52" t="s">
        <v>210</v>
      </c>
      <c r="B59" s="51" t="s">
        <v>222</v>
      </c>
      <c r="C59" s="99" t="s">
        <v>209</v>
      </c>
      <c r="D59" s="100"/>
      <c r="E59" s="100"/>
      <c r="F59" s="100"/>
      <c r="G59" s="101"/>
    </row>
    <row r="60" spans="1:7" ht="45.75" customHeight="1">
      <c r="A60" s="52" t="s">
        <v>41</v>
      </c>
      <c r="B60" s="55" t="s">
        <v>232</v>
      </c>
      <c r="C60" s="55"/>
      <c r="D60" s="51"/>
      <c r="E60" s="51"/>
      <c r="F60" s="51"/>
    </row>
    <row r="61" spans="1:7">
      <c r="A61" s="105" t="s">
        <v>211</v>
      </c>
      <c r="B61" s="106"/>
      <c r="C61" s="50" t="s">
        <v>148</v>
      </c>
      <c r="D61" s="51"/>
      <c r="E61" s="51"/>
      <c r="F61" s="51"/>
    </row>
    <row r="62" spans="1:7">
      <c r="A62" s="105"/>
      <c r="B62" s="106"/>
      <c r="C62" s="60" t="s">
        <v>149</v>
      </c>
      <c r="D62" s="51" t="s">
        <v>205</v>
      </c>
      <c r="E62" s="51"/>
      <c r="F62" s="51" t="s">
        <v>199</v>
      </c>
      <c r="G62" s="48">
        <v>388396</v>
      </c>
    </row>
    <row r="63" spans="1:7">
      <c r="A63" s="105"/>
      <c r="B63" s="106"/>
      <c r="C63" s="60" t="s">
        <v>150</v>
      </c>
      <c r="D63" s="51" t="s">
        <v>205</v>
      </c>
      <c r="E63" s="51"/>
      <c r="F63" s="51" t="s">
        <v>199</v>
      </c>
      <c r="G63" s="48">
        <v>407246</v>
      </c>
    </row>
    <row r="64" spans="1:7">
      <c r="A64" s="105"/>
      <c r="B64" s="106"/>
      <c r="C64" s="60" t="s">
        <v>151</v>
      </c>
      <c r="D64" s="51" t="s">
        <v>205</v>
      </c>
      <c r="E64" s="51"/>
      <c r="F64" s="51" t="s">
        <v>199</v>
      </c>
      <c r="G64" s="48">
        <v>665443</v>
      </c>
    </row>
    <row r="65" spans="1:7">
      <c r="A65" s="105"/>
      <c r="B65" s="106"/>
      <c r="C65" s="60" t="s">
        <v>152</v>
      </c>
      <c r="D65" s="51" t="s">
        <v>205</v>
      </c>
      <c r="E65" s="51"/>
      <c r="F65" s="51" t="s">
        <v>199</v>
      </c>
      <c r="G65" s="48">
        <v>396731</v>
      </c>
    </row>
    <row r="66" spans="1:7">
      <c r="A66" s="105"/>
      <c r="B66" s="106"/>
      <c r="C66" s="60" t="s">
        <v>153</v>
      </c>
      <c r="D66" s="51" t="s">
        <v>205</v>
      </c>
      <c r="E66" s="51"/>
      <c r="F66" s="51" t="s">
        <v>199</v>
      </c>
      <c r="G66" s="48">
        <v>412276</v>
      </c>
    </row>
    <row r="67" spans="1:7">
      <c r="A67" s="105"/>
      <c r="B67" s="106"/>
      <c r="C67" s="60" t="s">
        <v>154</v>
      </c>
      <c r="D67" s="51" t="s">
        <v>205</v>
      </c>
      <c r="E67" s="51"/>
      <c r="F67" s="51" t="s">
        <v>199</v>
      </c>
      <c r="G67" s="48">
        <v>437024</v>
      </c>
    </row>
    <row r="68" spans="1:7">
      <c r="A68" s="105"/>
      <c r="B68" s="106"/>
      <c r="C68" s="60" t="s">
        <v>155</v>
      </c>
      <c r="D68" s="51" t="s">
        <v>205</v>
      </c>
      <c r="E68" s="51"/>
      <c r="F68" s="51" t="s">
        <v>199</v>
      </c>
      <c r="G68" s="48">
        <v>476816</v>
      </c>
    </row>
    <row r="69" spans="1:7">
      <c r="A69" s="105"/>
      <c r="B69" s="106"/>
      <c r="C69" s="60" t="s">
        <v>156</v>
      </c>
      <c r="D69" s="51" t="s">
        <v>205</v>
      </c>
      <c r="E69" s="51"/>
      <c r="F69" s="51" t="s">
        <v>199</v>
      </c>
      <c r="G69" s="48">
        <v>498187</v>
      </c>
    </row>
    <row r="70" spans="1:7">
      <c r="A70" s="105"/>
      <c r="B70" s="106"/>
      <c r="C70" s="60" t="s">
        <v>157</v>
      </c>
      <c r="D70" s="51" t="s">
        <v>205</v>
      </c>
      <c r="E70" s="51"/>
      <c r="F70" s="51" t="s">
        <v>199</v>
      </c>
      <c r="G70" s="48">
        <v>543377</v>
      </c>
    </row>
    <row r="71" spans="1:7" ht="30">
      <c r="A71" s="105"/>
      <c r="B71" s="106"/>
      <c r="C71" s="60" t="s">
        <v>158</v>
      </c>
      <c r="D71" s="51" t="s">
        <v>205</v>
      </c>
      <c r="E71" s="51"/>
      <c r="F71" s="51" t="s">
        <v>199</v>
      </c>
      <c r="G71" s="48">
        <v>737532</v>
      </c>
    </row>
    <row r="72" spans="1:7" ht="30">
      <c r="A72" s="105"/>
      <c r="B72" s="106"/>
      <c r="C72" s="60" t="s">
        <v>159</v>
      </c>
      <c r="D72" s="51" t="s">
        <v>205</v>
      </c>
      <c r="E72" s="51"/>
      <c r="F72" s="51" t="s">
        <v>199</v>
      </c>
      <c r="G72" s="48">
        <v>595385</v>
      </c>
    </row>
    <row r="73" spans="1:7" ht="30">
      <c r="A73" s="105"/>
      <c r="B73" s="106"/>
      <c r="C73" s="60" t="s">
        <v>160</v>
      </c>
      <c r="D73" s="51" t="s">
        <v>205</v>
      </c>
      <c r="E73" s="51"/>
      <c r="F73" s="51" t="s">
        <v>199</v>
      </c>
      <c r="G73" s="48">
        <v>646931</v>
      </c>
    </row>
    <row r="74" spans="1:7" ht="30">
      <c r="A74" s="105"/>
      <c r="B74" s="106"/>
      <c r="C74" s="60" t="s">
        <v>161</v>
      </c>
      <c r="D74" s="51" t="s">
        <v>205</v>
      </c>
      <c r="E74" s="51"/>
      <c r="F74" s="51" t="s">
        <v>199</v>
      </c>
      <c r="G74" s="48">
        <v>578194</v>
      </c>
    </row>
    <row r="75" spans="1:7" ht="30">
      <c r="A75" s="105"/>
      <c r="B75" s="106"/>
      <c r="C75" s="60" t="s">
        <v>162</v>
      </c>
      <c r="D75" s="51" t="s">
        <v>205</v>
      </c>
      <c r="E75" s="51"/>
      <c r="F75" s="51" t="s">
        <v>199</v>
      </c>
      <c r="G75" s="48">
        <v>541394</v>
      </c>
    </row>
    <row r="76" spans="1:7">
      <c r="A76" s="105" t="s">
        <v>212</v>
      </c>
      <c r="B76" s="107"/>
      <c r="C76" s="50" t="s">
        <v>163</v>
      </c>
      <c r="D76" s="51"/>
      <c r="E76" s="51"/>
      <c r="F76" s="51"/>
    </row>
    <row r="77" spans="1:7">
      <c r="A77" s="105"/>
      <c r="B77" s="107"/>
      <c r="C77" s="60" t="s">
        <v>164</v>
      </c>
      <c r="D77" s="51" t="s">
        <v>205</v>
      </c>
      <c r="E77" s="51"/>
      <c r="F77" s="51" t="s">
        <v>199</v>
      </c>
      <c r="G77" s="48">
        <v>394442</v>
      </c>
    </row>
    <row r="78" spans="1:7" ht="30">
      <c r="A78" s="105"/>
      <c r="B78" s="107"/>
      <c r="C78" s="60" t="s">
        <v>165</v>
      </c>
      <c r="D78" s="51" t="s">
        <v>205</v>
      </c>
      <c r="E78" s="51"/>
      <c r="F78" s="51" t="s">
        <v>199</v>
      </c>
      <c r="G78" s="48">
        <v>439035</v>
      </c>
    </row>
    <row r="79" spans="1:7">
      <c r="A79" s="105"/>
      <c r="B79" s="107"/>
      <c r="C79" s="60" t="s">
        <v>166</v>
      </c>
      <c r="D79" s="51" t="s">
        <v>205</v>
      </c>
      <c r="E79" s="51"/>
      <c r="F79" s="51" t="s">
        <v>199</v>
      </c>
      <c r="G79" s="48">
        <v>322831</v>
      </c>
    </row>
    <row r="80" spans="1:7" ht="30">
      <c r="A80" s="105"/>
      <c r="B80" s="107"/>
      <c r="C80" s="60" t="s">
        <v>167</v>
      </c>
      <c r="D80" s="51" t="s">
        <v>205</v>
      </c>
      <c r="E80" s="51"/>
      <c r="F80" s="51" t="s">
        <v>199</v>
      </c>
      <c r="G80" s="48">
        <v>393352</v>
      </c>
    </row>
    <row r="81" spans="1:7" ht="30">
      <c r="A81" s="105"/>
      <c r="B81" s="107"/>
      <c r="C81" s="60" t="s">
        <v>168</v>
      </c>
      <c r="D81" s="51" t="s">
        <v>205</v>
      </c>
      <c r="E81" s="51"/>
      <c r="F81" s="51" t="s">
        <v>199</v>
      </c>
      <c r="G81" s="48">
        <v>102529</v>
      </c>
    </row>
    <row r="82" spans="1:7" ht="30">
      <c r="A82" s="105"/>
      <c r="B82" s="107"/>
      <c r="C82" s="60" t="s">
        <v>169</v>
      </c>
      <c r="D82" s="51" t="s">
        <v>205</v>
      </c>
      <c r="E82" s="51"/>
      <c r="F82" s="51" t="s">
        <v>199</v>
      </c>
      <c r="G82" s="48">
        <v>80141</v>
      </c>
    </row>
    <row r="83" spans="1:7" ht="30">
      <c r="A83" s="105"/>
      <c r="B83" s="107"/>
      <c r="C83" s="60" t="s">
        <v>170</v>
      </c>
      <c r="D83" s="51" t="s">
        <v>205</v>
      </c>
      <c r="E83" s="51"/>
      <c r="F83" s="51" t="s">
        <v>199</v>
      </c>
      <c r="G83" s="48">
        <v>173380</v>
      </c>
    </row>
    <row r="84" spans="1:7" ht="33" customHeight="1">
      <c r="A84" s="52" t="s">
        <v>46</v>
      </c>
      <c r="B84" s="55" t="s">
        <v>231</v>
      </c>
      <c r="C84" s="55"/>
      <c r="D84" s="51"/>
      <c r="E84" s="51"/>
      <c r="F84" s="51"/>
    </row>
    <row r="85" spans="1:7">
      <c r="A85" s="105" t="s">
        <v>213</v>
      </c>
      <c r="B85" s="107"/>
      <c r="C85" s="50" t="s">
        <v>123</v>
      </c>
      <c r="D85" s="51"/>
      <c r="E85" s="51"/>
      <c r="F85" s="51"/>
    </row>
    <row r="86" spans="1:7" ht="30">
      <c r="A86" s="105"/>
      <c r="B86" s="107"/>
      <c r="C86" s="60" t="s">
        <v>124</v>
      </c>
      <c r="D86" s="51" t="s">
        <v>205</v>
      </c>
      <c r="E86" s="51"/>
      <c r="F86" s="51" t="s">
        <v>199</v>
      </c>
      <c r="G86" s="49">
        <v>861626</v>
      </c>
    </row>
    <row r="87" spans="1:7" ht="30">
      <c r="A87" s="105"/>
      <c r="B87" s="107"/>
      <c r="C87" s="60" t="s">
        <v>125</v>
      </c>
      <c r="D87" s="51" t="s">
        <v>205</v>
      </c>
      <c r="E87" s="51"/>
      <c r="F87" s="51" t="s">
        <v>199</v>
      </c>
      <c r="G87" s="49">
        <v>961403</v>
      </c>
    </row>
    <row r="88" spans="1:7" ht="30">
      <c r="A88" s="105"/>
      <c r="B88" s="107"/>
      <c r="C88" s="60" t="s">
        <v>126</v>
      </c>
      <c r="D88" s="51" t="s">
        <v>205</v>
      </c>
      <c r="E88" s="51"/>
      <c r="F88" s="51" t="s">
        <v>199</v>
      </c>
      <c r="G88" s="49">
        <v>901623</v>
      </c>
    </row>
    <row r="89" spans="1:7" ht="30">
      <c r="A89" s="105"/>
      <c r="B89" s="107"/>
      <c r="C89" s="60" t="s">
        <v>127</v>
      </c>
      <c r="D89" s="51" t="s">
        <v>205</v>
      </c>
      <c r="E89" s="51"/>
      <c r="F89" s="51" t="s">
        <v>199</v>
      </c>
      <c r="G89" s="51" t="s">
        <v>174</v>
      </c>
    </row>
    <row r="90" spans="1:7" ht="30">
      <c r="A90" s="105"/>
      <c r="B90" s="107"/>
      <c r="C90" s="60" t="s">
        <v>128</v>
      </c>
      <c r="D90" s="51" t="s">
        <v>205</v>
      </c>
      <c r="E90" s="51"/>
      <c r="F90" s="51" t="s">
        <v>199</v>
      </c>
      <c r="G90" s="51" t="s">
        <v>175</v>
      </c>
    </row>
    <row r="91" spans="1:7" ht="30">
      <c r="A91" s="105"/>
      <c r="B91" s="107"/>
      <c r="C91" s="60" t="s">
        <v>129</v>
      </c>
      <c r="D91" s="51" t="s">
        <v>205</v>
      </c>
      <c r="E91" s="51"/>
      <c r="F91" s="51" t="s">
        <v>199</v>
      </c>
      <c r="G91" s="51" t="s">
        <v>176</v>
      </c>
    </row>
    <row r="92" spans="1:7" ht="30">
      <c r="A92" s="105"/>
      <c r="B92" s="107"/>
      <c r="C92" s="60" t="s">
        <v>198</v>
      </c>
      <c r="D92" s="51" t="s">
        <v>205</v>
      </c>
      <c r="E92" s="51"/>
      <c r="F92" s="51" t="s">
        <v>199</v>
      </c>
      <c r="G92" s="51" t="s">
        <v>177</v>
      </c>
    </row>
    <row r="93" spans="1:7" ht="30">
      <c r="A93" s="105"/>
      <c r="B93" s="107"/>
      <c r="C93" s="60" t="s">
        <v>130</v>
      </c>
      <c r="D93" s="51" t="s">
        <v>205</v>
      </c>
      <c r="E93" s="51"/>
      <c r="F93" s="51" t="s">
        <v>199</v>
      </c>
      <c r="G93" s="49">
        <v>580322</v>
      </c>
    </row>
    <row r="94" spans="1:7" ht="30">
      <c r="A94" s="105"/>
      <c r="B94" s="107"/>
      <c r="C94" s="60" t="s">
        <v>131</v>
      </c>
      <c r="D94" s="51" t="s">
        <v>205</v>
      </c>
      <c r="E94" s="51"/>
      <c r="F94" s="51" t="s">
        <v>199</v>
      </c>
      <c r="G94" s="49">
        <v>603412</v>
      </c>
    </row>
    <row r="95" spans="1:7">
      <c r="A95" s="105" t="s">
        <v>214</v>
      </c>
      <c r="B95" s="107"/>
      <c r="C95" s="50" t="s">
        <v>132</v>
      </c>
      <c r="D95" s="51"/>
      <c r="E95" s="51"/>
      <c r="F95" s="51"/>
      <c r="G95" s="83"/>
    </row>
    <row r="96" spans="1:7">
      <c r="A96" s="105"/>
      <c r="B96" s="107"/>
      <c r="C96" s="60" t="s">
        <v>133</v>
      </c>
      <c r="D96" s="51" t="s">
        <v>205</v>
      </c>
      <c r="E96" s="51"/>
      <c r="F96" s="51" t="s">
        <v>199</v>
      </c>
      <c r="G96" s="84">
        <v>239447</v>
      </c>
    </row>
    <row r="97" spans="1:7">
      <c r="A97" s="105"/>
      <c r="B97" s="107"/>
      <c r="C97" s="60" t="s">
        <v>134</v>
      </c>
      <c r="D97" s="51" t="s">
        <v>205</v>
      </c>
      <c r="E97" s="51"/>
      <c r="F97" s="51" t="s">
        <v>199</v>
      </c>
      <c r="G97" s="84">
        <v>243368</v>
      </c>
    </row>
    <row r="98" spans="1:7">
      <c r="A98" s="105"/>
      <c r="B98" s="107"/>
      <c r="C98" s="60" t="s">
        <v>135</v>
      </c>
      <c r="D98" s="51" t="s">
        <v>205</v>
      </c>
      <c r="E98" s="51"/>
      <c r="F98" s="51" t="s">
        <v>199</v>
      </c>
      <c r="G98" s="84">
        <v>255185</v>
      </c>
    </row>
    <row r="99" spans="1:7">
      <c r="A99" s="105"/>
      <c r="B99" s="107"/>
      <c r="C99" s="60" t="s">
        <v>136</v>
      </c>
      <c r="D99" s="51" t="s">
        <v>205</v>
      </c>
      <c r="E99" s="51"/>
      <c r="F99" s="51" t="s">
        <v>199</v>
      </c>
      <c r="G99" s="84">
        <v>264217</v>
      </c>
    </row>
    <row r="100" spans="1:7">
      <c r="A100" s="105"/>
      <c r="B100" s="107"/>
      <c r="C100" s="60" t="s">
        <v>137</v>
      </c>
      <c r="D100" s="51" t="s">
        <v>205</v>
      </c>
      <c r="E100" s="51"/>
      <c r="F100" s="51" t="s">
        <v>199</v>
      </c>
      <c r="G100" s="84">
        <v>275110</v>
      </c>
    </row>
    <row r="101" spans="1:7">
      <c r="A101" s="105"/>
      <c r="B101" s="107"/>
      <c r="C101" s="60" t="s">
        <v>138</v>
      </c>
      <c r="D101" s="51" t="s">
        <v>205</v>
      </c>
      <c r="E101" s="51"/>
      <c r="F101" s="51" t="s">
        <v>199</v>
      </c>
      <c r="G101" s="84">
        <v>299413</v>
      </c>
    </row>
    <row r="102" spans="1:7">
      <c r="A102" s="105"/>
      <c r="B102" s="107"/>
      <c r="C102" s="60" t="s">
        <v>139</v>
      </c>
      <c r="D102" s="51" t="s">
        <v>205</v>
      </c>
      <c r="E102" s="51"/>
      <c r="F102" s="51" t="s">
        <v>199</v>
      </c>
      <c r="G102" s="84">
        <v>302353</v>
      </c>
    </row>
    <row r="103" spans="1:7" ht="30">
      <c r="A103" s="105"/>
      <c r="B103" s="107"/>
      <c r="C103" s="60" t="s">
        <v>140</v>
      </c>
      <c r="D103" s="51" t="s">
        <v>205</v>
      </c>
      <c r="E103" s="51"/>
      <c r="F103" s="51" t="s">
        <v>199</v>
      </c>
      <c r="G103" s="84">
        <v>476938</v>
      </c>
    </row>
    <row r="104" spans="1:7">
      <c r="A104" s="105"/>
      <c r="B104" s="107"/>
      <c r="C104" s="60" t="s">
        <v>141</v>
      </c>
      <c r="D104" s="51" t="s">
        <v>205</v>
      </c>
      <c r="E104" s="51"/>
      <c r="F104" s="51" t="s">
        <v>199</v>
      </c>
      <c r="G104" s="84">
        <v>359562</v>
      </c>
    </row>
    <row r="105" spans="1:7">
      <c r="A105" s="105"/>
      <c r="B105" s="107"/>
      <c r="C105" s="60" t="s">
        <v>142</v>
      </c>
      <c r="D105" s="51" t="s">
        <v>205</v>
      </c>
      <c r="E105" s="51"/>
      <c r="F105" s="51" t="s">
        <v>199</v>
      </c>
      <c r="G105" s="84">
        <v>376620</v>
      </c>
    </row>
    <row r="106" spans="1:7" ht="30">
      <c r="A106" s="105"/>
      <c r="B106" s="107"/>
      <c r="C106" s="60" t="s">
        <v>143</v>
      </c>
      <c r="D106" s="51" t="s">
        <v>205</v>
      </c>
      <c r="E106" s="51"/>
      <c r="F106" s="51" t="s">
        <v>199</v>
      </c>
      <c r="G106" s="84">
        <v>691337</v>
      </c>
    </row>
    <row r="107" spans="1:7">
      <c r="A107" s="105"/>
      <c r="B107" s="107"/>
      <c r="C107" s="60" t="s">
        <v>144</v>
      </c>
      <c r="D107" s="51" t="s">
        <v>205</v>
      </c>
      <c r="E107" s="51"/>
      <c r="F107" s="51" t="s">
        <v>199</v>
      </c>
      <c r="G107" s="84">
        <v>573906</v>
      </c>
    </row>
    <row r="108" spans="1:7">
      <c r="A108" s="105" t="s">
        <v>215</v>
      </c>
      <c r="B108" s="107"/>
      <c r="C108" s="50" t="s">
        <v>145</v>
      </c>
      <c r="D108" s="51"/>
      <c r="E108" s="51"/>
      <c r="F108" s="51"/>
      <c r="G108" s="84"/>
    </row>
    <row r="109" spans="1:7">
      <c r="A109" s="105"/>
      <c r="B109" s="107"/>
      <c r="C109" s="60" t="s">
        <v>146</v>
      </c>
      <c r="D109" s="51" t="s">
        <v>205</v>
      </c>
      <c r="E109" s="51"/>
      <c r="F109" s="51" t="s">
        <v>199</v>
      </c>
      <c r="G109" s="51" t="s">
        <v>172</v>
      </c>
    </row>
    <row r="110" spans="1:7">
      <c r="A110" s="105"/>
      <c r="B110" s="107"/>
      <c r="C110" s="60" t="s">
        <v>147</v>
      </c>
      <c r="D110" s="51" t="s">
        <v>205</v>
      </c>
      <c r="E110" s="51"/>
      <c r="F110" s="51" t="s">
        <v>199</v>
      </c>
      <c r="G110" s="51" t="s">
        <v>173</v>
      </c>
    </row>
    <row r="111" spans="1:7">
      <c r="F111" s="53"/>
      <c r="G111" s="53"/>
    </row>
    <row r="112" spans="1:7">
      <c r="F112" s="53"/>
      <c r="G112" s="53"/>
    </row>
    <row r="113" spans="6:7">
      <c r="F113" s="53"/>
      <c r="G113" s="53"/>
    </row>
    <row r="114" spans="6:7">
      <c r="F114" s="53"/>
      <c r="G114" s="53"/>
    </row>
    <row r="115" spans="6:7">
      <c r="F115" s="53"/>
      <c r="G115" s="53"/>
    </row>
    <row r="116" spans="6:7">
      <c r="F116" s="53"/>
      <c r="G116" s="53"/>
    </row>
    <row r="117" spans="6:7">
      <c r="F117" s="53"/>
      <c r="G117" s="53"/>
    </row>
    <row r="118" spans="6:7">
      <c r="F118" s="53"/>
      <c r="G118" s="53"/>
    </row>
    <row r="119" spans="6:7">
      <c r="F119" s="53"/>
      <c r="G119" s="53"/>
    </row>
    <row r="120" spans="6:7">
      <c r="F120" s="53"/>
      <c r="G120" s="53"/>
    </row>
    <row r="121" spans="6:7">
      <c r="F121" s="53"/>
      <c r="G121" s="53"/>
    </row>
    <row r="122" spans="6:7">
      <c r="F122" s="53"/>
      <c r="G122" s="53"/>
    </row>
    <row r="123" spans="6:7">
      <c r="F123" s="53"/>
      <c r="G123" s="53"/>
    </row>
    <row r="124" spans="6:7">
      <c r="F124" s="53"/>
      <c r="G124" s="53"/>
    </row>
    <row r="125" spans="6:7">
      <c r="F125" s="53"/>
      <c r="G125" s="53"/>
    </row>
    <row r="126" spans="6:7">
      <c r="F126" s="53"/>
      <c r="G126" s="53"/>
    </row>
    <row r="127" spans="6:7">
      <c r="F127" s="53"/>
      <c r="G127" s="53"/>
    </row>
    <row r="128" spans="6:7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  <c r="G138" s="53"/>
    </row>
    <row r="139" spans="6:7">
      <c r="F139" s="53"/>
      <c r="G139" s="53"/>
    </row>
    <row r="140" spans="6:7">
      <c r="F140" s="53"/>
      <c r="G140" s="53"/>
    </row>
    <row r="141" spans="6:7">
      <c r="F141" s="53"/>
      <c r="G141" s="53"/>
    </row>
    <row r="142" spans="6:7">
      <c r="F142" s="53"/>
      <c r="G142" s="53"/>
    </row>
    <row r="143" spans="6:7">
      <c r="F143" s="53"/>
      <c r="G143" s="53"/>
    </row>
    <row r="144" spans="6:7">
      <c r="F144" s="53"/>
      <c r="G144" s="53"/>
    </row>
    <row r="145" spans="6:7">
      <c r="F145" s="53"/>
      <c r="G145" s="53"/>
    </row>
    <row r="146" spans="6:7">
      <c r="F146" s="53"/>
      <c r="G146" s="53"/>
    </row>
    <row r="147" spans="6:7">
      <c r="F147" s="53"/>
      <c r="G147" s="53"/>
    </row>
    <row r="148" spans="6:7">
      <c r="F148" s="53"/>
      <c r="G148" s="53"/>
    </row>
    <row r="149" spans="6:7">
      <c r="F149" s="53"/>
      <c r="G149" s="53"/>
    </row>
    <row r="150" spans="6:7">
      <c r="F150" s="53"/>
      <c r="G150" s="53"/>
    </row>
    <row r="151" spans="6:7">
      <c r="F151" s="53"/>
      <c r="G151" s="53"/>
    </row>
    <row r="152" spans="6:7">
      <c r="F152" s="53"/>
      <c r="G152" s="53"/>
    </row>
    <row r="153" spans="6:7">
      <c r="F153" s="53"/>
      <c r="G153" s="53"/>
    </row>
    <row r="154" spans="6:7">
      <c r="F154" s="53"/>
      <c r="G154" s="53"/>
    </row>
    <row r="155" spans="6:7">
      <c r="F155" s="53"/>
      <c r="G155" s="53"/>
    </row>
    <row r="156" spans="6:7">
      <c r="F156" s="53"/>
      <c r="G156" s="53"/>
    </row>
    <row r="157" spans="6:7">
      <c r="F157" s="53"/>
      <c r="G157" s="53"/>
    </row>
    <row r="158" spans="6:7">
      <c r="F158" s="53"/>
      <c r="G158" s="53"/>
    </row>
    <row r="159" spans="6:7">
      <c r="F159" s="53"/>
      <c r="G159" s="53"/>
    </row>
    <row r="160" spans="6:7">
      <c r="F160" s="53"/>
      <c r="G160" s="53"/>
    </row>
    <row r="161" spans="6:7">
      <c r="F161" s="53"/>
      <c r="G161" s="53"/>
    </row>
    <row r="162" spans="6:7">
      <c r="F162" s="53"/>
      <c r="G162" s="53"/>
    </row>
    <row r="163" spans="6:7">
      <c r="F163" s="53"/>
      <c r="G163" s="53"/>
    </row>
    <row r="164" spans="6:7">
      <c r="F164" s="53"/>
      <c r="G164" s="53"/>
    </row>
    <row r="165" spans="6:7">
      <c r="F165" s="53"/>
      <c r="G165" s="53"/>
    </row>
    <row r="166" spans="6:7">
      <c r="F166" s="53"/>
      <c r="G166" s="53"/>
    </row>
    <row r="167" spans="6:7">
      <c r="F167" s="53"/>
      <c r="G167" s="53"/>
    </row>
    <row r="168" spans="6:7">
      <c r="F168" s="53"/>
      <c r="G168" s="53"/>
    </row>
    <row r="169" spans="6:7">
      <c r="F169" s="53"/>
      <c r="G169" s="53"/>
    </row>
    <row r="170" spans="6:7">
      <c r="F170" s="53"/>
      <c r="G170" s="53"/>
    </row>
    <row r="171" spans="6:7">
      <c r="F171" s="53"/>
      <c r="G171" s="53"/>
    </row>
    <row r="172" spans="6:7">
      <c r="F172" s="53"/>
      <c r="G172" s="53"/>
    </row>
    <row r="173" spans="6:7">
      <c r="F173" s="53"/>
      <c r="G173" s="53"/>
    </row>
    <row r="174" spans="6:7">
      <c r="F174" s="53"/>
      <c r="G174" s="53"/>
    </row>
    <row r="175" spans="6:7">
      <c r="F175" s="53"/>
      <c r="G175" s="53"/>
    </row>
    <row r="176" spans="6:7">
      <c r="F176" s="53"/>
      <c r="G176" s="53"/>
    </row>
    <row r="177" spans="6:7">
      <c r="F177" s="53"/>
      <c r="G177" s="53"/>
    </row>
    <row r="178" spans="6:7">
      <c r="F178" s="53"/>
      <c r="G178" s="53"/>
    </row>
    <row r="179" spans="6:7">
      <c r="F179" s="53"/>
      <c r="G179" s="53"/>
    </row>
    <row r="180" spans="6:7">
      <c r="F180" s="53"/>
      <c r="G180" s="53"/>
    </row>
    <row r="181" spans="6:7">
      <c r="F181" s="53"/>
      <c r="G181" s="53"/>
    </row>
    <row r="182" spans="6:7">
      <c r="F182" s="53"/>
      <c r="G182" s="53"/>
    </row>
    <row r="183" spans="6:7">
      <c r="F183" s="53"/>
      <c r="G183" s="53"/>
    </row>
    <row r="184" spans="6:7">
      <c r="F184" s="53"/>
      <c r="G184" s="53"/>
    </row>
    <row r="185" spans="6:7">
      <c r="F185" s="53"/>
      <c r="G185" s="53"/>
    </row>
    <row r="186" spans="6:7">
      <c r="F186" s="53"/>
      <c r="G186" s="53"/>
    </row>
    <row r="187" spans="6:7">
      <c r="F187" s="53"/>
      <c r="G187" s="53"/>
    </row>
    <row r="188" spans="6:7">
      <c r="F188" s="53"/>
      <c r="G188" s="53"/>
    </row>
    <row r="189" spans="6:7">
      <c r="F189" s="53"/>
      <c r="G189" s="53"/>
    </row>
    <row r="190" spans="6:7">
      <c r="F190" s="53"/>
      <c r="G190" s="53"/>
    </row>
    <row r="191" spans="6:7">
      <c r="F191" s="53"/>
      <c r="G191" s="53"/>
    </row>
    <row r="192" spans="6:7">
      <c r="F192" s="53"/>
      <c r="G192" s="53"/>
    </row>
    <row r="193" spans="6:7">
      <c r="F193" s="53"/>
      <c r="G193" s="53"/>
    </row>
    <row r="194" spans="6:7">
      <c r="F194" s="53"/>
      <c r="G194" s="53"/>
    </row>
    <row r="195" spans="6:7">
      <c r="F195" s="53"/>
      <c r="G195" s="53"/>
    </row>
    <row r="196" spans="6:7">
      <c r="F196" s="53"/>
      <c r="G196" s="53"/>
    </row>
    <row r="197" spans="6:7">
      <c r="F197" s="53"/>
      <c r="G197" s="53"/>
    </row>
    <row r="198" spans="6:7">
      <c r="F198" s="53"/>
      <c r="G198" s="53"/>
    </row>
    <row r="199" spans="6:7">
      <c r="F199" s="53"/>
      <c r="G199" s="53"/>
    </row>
    <row r="200" spans="6:7">
      <c r="F200" s="53"/>
      <c r="G200" s="53"/>
    </row>
    <row r="201" spans="6:7">
      <c r="F201" s="53"/>
      <c r="G201" s="53"/>
    </row>
    <row r="202" spans="6:7">
      <c r="F202" s="53"/>
      <c r="G202" s="53"/>
    </row>
    <row r="203" spans="6:7">
      <c r="F203" s="53"/>
      <c r="G203" s="53"/>
    </row>
    <row r="204" spans="6:7">
      <c r="F204" s="53"/>
      <c r="G204" s="53"/>
    </row>
    <row r="205" spans="6:7">
      <c r="F205" s="53"/>
      <c r="G205" s="53"/>
    </row>
    <row r="206" spans="6:7">
      <c r="F206" s="53"/>
      <c r="G206" s="53"/>
    </row>
    <row r="207" spans="6:7">
      <c r="F207" s="53"/>
      <c r="G207" s="53"/>
    </row>
    <row r="208" spans="6:7">
      <c r="F208" s="53"/>
      <c r="G208" s="53"/>
    </row>
    <row r="209" spans="6:7">
      <c r="F209" s="53"/>
      <c r="G209" s="53"/>
    </row>
    <row r="210" spans="6:7">
      <c r="F210" s="53"/>
      <c r="G210" s="53"/>
    </row>
    <row r="211" spans="6:7">
      <c r="F211" s="53"/>
      <c r="G211" s="53"/>
    </row>
    <row r="212" spans="6:7">
      <c r="F212" s="53"/>
      <c r="G212" s="53"/>
    </row>
    <row r="213" spans="6:7">
      <c r="F213" s="53"/>
      <c r="G213" s="53"/>
    </row>
    <row r="214" spans="6:7">
      <c r="F214" s="53"/>
      <c r="G214" s="53"/>
    </row>
    <row r="215" spans="6:7">
      <c r="F215" s="53"/>
      <c r="G215" s="53"/>
    </row>
    <row r="216" spans="6:7">
      <c r="F216" s="53"/>
      <c r="G216" s="53"/>
    </row>
    <row r="217" spans="6:7">
      <c r="F217" s="53"/>
      <c r="G217" s="53"/>
    </row>
    <row r="218" spans="6:7">
      <c r="F218" s="53"/>
      <c r="G218" s="53"/>
    </row>
    <row r="219" spans="6:7">
      <c r="F219" s="53"/>
      <c r="G219" s="53"/>
    </row>
  </sheetData>
  <mergeCells count="32">
    <mergeCell ref="B85:B94"/>
    <mergeCell ref="A108:A110"/>
    <mergeCell ref="A95:A107"/>
    <mergeCell ref="A85:A94"/>
    <mergeCell ref="A76:A83"/>
    <mergeCell ref="B95:B107"/>
    <mergeCell ref="B108:B110"/>
    <mergeCell ref="B61:B75"/>
    <mergeCell ref="B76:B83"/>
    <mergeCell ref="A61:A75"/>
    <mergeCell ref="B23:B28"/>
    <mergeCell ref="B15:B22"/>
    <mergeCell ref="A15:A22"/>
    <mergeCell ref="A23:A28"/>
    <mergeCell ref="A30:A34"/>
    <mergeCell ref="A35:A41"/>
    <mergeCell ref="A42:A54"/>
    <mergeCell ref="A55:A58"/>
    <mergeCell ref="F1:G1"/>
    <mergeCell ref="C14:G14"/>
    <mergeCell ref="C59:G59"/>
    <mergeCell ref="A3:G3"/>
    <mergeCell ref="A4:G4"/>
    <mergeCell ref="B29:B58"/>
    <mergeCell ref="B7:B13"/>
    <mergeCell ref="A7:A13"/>
    <mergeCell ref="G5:G6"/>
    <mergeCell ref="D5:E5"/>
    <mergeCell ref="A5:A6"/>
    <mergeCell ref="B5:B6"/>
    <mergeCell ref="C5:C6"/>
    <mergeCell ref="F5:F6"/>
  </mergeCells>
  <pageMargins left="0.70866141732283472" right="0.70866141732283472" top="0.74803149606299213" bottom="0.74803149606299213" header="0.31496062992125984" footer="0.31496062992125984"/>
  <pageSetup paperSize="8" scale="47" orientation="portrait" r:id="rId1"/>
  <rowBreaks count="2" manualBreakCount="2">
    <brk id="60" max="8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№1</vt:lpstr>
      <vt:lpstr>Прил 1 Основные показатели</vt:lpstr>
      <vt:lpstr>Приложение №2 (2)</vt:lpstr>
      <vt:lpstr>Предложение ТП 2015</vt:lpstr>
      <vt:lpstr>'Прил 1 Основные показатели'!Заголовки_для_печати</vt:lpstr>
      <vt:lpstr>'Предложение ТП 2015'!Область_печати</vt:lpstr>
      <vt:lpstr>'Прил 1 Основные показатели'!Область_печати</vt:lpstr>
      <vt:lpstr>'Приложение №2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2014-10-21T14:22:22Z</dcterms:modified>
</cp:coreProperties>
</file>