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90" yWindow="90" windowWidth="14805" windowHeight="7950" firstSheet="1" activeTab="1"/>
  </bookViews>
  <sheets>
    <sheet name="Приложение №2 (2)" sheetId="4" state="hidden" r:id="rId1"/>
    <sheet name="Лист1" sheetId="6" r:id="rId2"/>
  </sheets>
  <definedNames>
    <definedName name="_xlnm.Print_Area" localSheetId="0">'Приложение №2 (2)'!$A$1:$K$57</definedName>
  </definedNames>
  <calcPr calcId="145621"/>
</workbook>
</file>

<file path=xl/calcChain.xml><?xml version="1.0" encoding="utf-8"?>
<calcChain xmlns="http://schemas.openxmlformats.org/spreadsheetml/2006/main">
  <c r="F45" i="4" l="1"/>
  <c r="M40" i="4"/>
  <c r="F52" i="4" l="1"/>
  <c r="E52" i="4"/>
  <c r="D52" i="4"/>
  <c r="F49" i="4"/>
  <c r="E49" i="4"/>
  <c r="D49" i="4"/>
  <c r="D44" i="4"/>
  <c r="F43" i="4"/>
  <c r="D43" i="4"/>
  <c r="D42" i="4"/>
  <c r="F41" i="4"/>
  <c r="M41" i="4"/>
  <c r="F44" i="4" s="1"/>
  <c r="F39" i="4" s="1"/>
  <c r="F38" i="4" s="1"/>
  <c r="E39" i="4"/>
  <c r="D39" i="4"/>
  <c r="E38" i="4"/>
  <c r="D38" i="4"/>
  <c r="G20" i="4"/>
  <c r="D20" i="4"/>
  <c r="D15" i="4"/>
  <c r="I12" i="4"/>
  <c r="H12" i="4"/>
  <c r="G12" i="4"/>
  <c r="F12" i="4"/>
  <c r="E12" i="4"/>
  <c r="D12" i="4"/>
  <c r="F10" i="4"/>
  <c r="F20" i="4" s="1"/>
  <c r="E10" i="4"/>
  <c r="E20" i="4" s="1"/>
</calcChain>
</file>

<file path=xl/comments1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= содержание (НВВ) +  потери (2470880,83)
(Расчетные таблицы для РЭК)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= содержание (НВВ) +  потери (2767386,32755)
(Расчетные таблицы для РЭК)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налоговые санкции</t>
        </r>
      </text>
    </comment>
    <comment ref="G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 Аналитических таблиц факт 2013 (по видам деятельности)</t>
        </r>
      </text>
    </comment>
    <comment ref="D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249 - передача?  402 - ТП</t>
        </r>
      </text>
    </comment>
    <comment ref="E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план ута на 2013; на 2014 - нет</t>
        </r>
      </text>
    </comment>
  </commentList>
</comments>
</file>

<file path=xl/sharedStrings.xml><?xml version="1.0" encoding="utf-8"?>
<sst xmlns="http://schemas.openxmlformats.org/spreadsheetml/2006/main" count="132" uniqueCount="114">
  <si>
    <t>Приложение №2</t>
  </si>
  <si>
    <t>Наименование показателей</t>
  </si>
  <si>
    <t>Единица измерения</t>
  </si>
  <si>
    <t>1.</t>
  </si>
  <si>
    <t>1.1</t>
  </si>
  <si>
    <t>1.2</t>
  </si>
  <si>
    <t>1.3</t>
  </si>
  <si>
    <t>1.4</t>
  </si>
  <si>
    <t>2.</t>
  </si>
  <si>
    <t>2.1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</si>
  <si>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</si>
  <si>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</si>
  <si>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</si>
  <si>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</si>
  <si>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</si>
  <si>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</si>
  <si>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9% и более</t>
  </si>
  <si>
    <t>тыс. рублей</t>
  </si>
  <si>
    <t>процент</t>
  </si>
  <si>
    <t>3.</t>
  </si>
  <si>
    <t>Заявленная мощность</t>
  </si>
  <si>
    <t>Объем полезного отпуска электроэнергии - всего</t>
  </si>
  <si>
    <t xml:space="preserve">Реквизиты программы энергоэффективности </t>
  </si>
  <si>
    <t>3.1</t>
  </si>
  <si>
    <t>3.2</t>
  </si>
  <si>
    <t>3.3</t>
  </si>
  <si>
    <t>3.4</t>
  </si>
  <si>
    <t>3.5</t>
  </si>
  <si>
    <t>МВт</t>
  </si>
  <si>
    <t>тыс. кВт*ч</t>
  </si>
  <si>
    <t>Показатели регулируемых видов деятельности организации</t>
  </si>
  <si>
    <t>Необходимая валовая выручка по регулируемым видам деятельности организации - всего</t>
  </si>
  <si>
    <t>Расходы, связанные с производством и реализацией; подконтрольные расходы - всего</t>
  </si>
  <si>
    <t>Расходы, за исключением указанных в подпункте 4.1; неподконтрольные расходы - всего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</si>
  <si>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</si>
  <si>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</si>
  <si>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</t>
  </si>
  <si>
    <t>Справочно:</t>
  </si>
  <si>
    <t>Объем условных единиц</t>
  </si>
  <si>
    <t>Операционные расходы на условную единицу</t>
  </si>
  <si>
    <t>4.</t>
  </si>
  <si>
    <t>4.1</t>
  </si>
  <si>
    <t>В том числе:</t>
  </si>
  <si>
    <t>оплата труда</t>
  </si>
  <si>
    <t>ремонт основных фондов</t>
  </si>
  <si>
    <t>материальные затраты</t>
  </si>
  <si>
    <t>4.2</t>
  </si>
  <si>
    <t>4.3</t>
  </si>
  <si>
    <t>4.4</t>
  </si>
  <si>
    <t>4.4.1</t>
  </si>
  <si>
    <t>у.е.</t>
  </si>
  <si>
    <t>тыс. рублей (у.е.)</t>
  </si>
  <si>
    <t>Среднесписочная численность персонала</t>
  </si>
  <si>
    <t>человек</t>
  </si>
  <si>
    <t>Реквизиты отраслевого тарифного соглашения</t>
  </si>
  <si>
    <t>Уставный капитал (складочный капитал, уставный фонд, вклады товарищей)</t>
  </si>
  <si>
    <t>Среднемесячная заработная плата на одного работника</t>
  </si>
  <si>
    <t>тыс. рублей на человека</t>
  </si>
  <si>
    <t>Показатели численности персонала и фонда оплаты труда по регулируемым видам деятельности</t>
  </si>
  <si>
    <t>Анализ финансовой устойчивости по величине излишка (недостатка) собственных оборотных средств</t>
  </si>
  <si>
    <t xml:space="preserve">Объем полезного отпуска электроэнергии населению и приравненным к нему категориям потребителей </t>
  </si>
  <si>
    <t>5.</t>
  </si>
  <si>
    <t>5.1</t>
  </si>
  <si>
    <t>5.2</t>
  </si>
  <si>
    <t>5.3</t>
  </si>
  <si>
    <t>-</t>
  </si>
  <si>
    <t xml:space="preserve">Прибыль   </t>
  </si>
  <si>
    <t>Амортизация</t>
  </si>
  <si>
    <t>Заемные средства</t>
  </si>
  <si>
    <t>Лизинг</t>
  </si>
  <si>
    <t>возврат НДС</t>
  </si>
  <si>
    <t>за счет тарифа на передачу:</t>
  </si>
  <si>
    <t>4.4.1.</t>
  </si>
  <si>
    <t>за счет тарифа на технологическое присоединение</t>
  </si>
  <si>
    <t>4.4.2</t>
  </si>
  <si>
    <t>письмо в РЭК ДЦТ КК №6.2НС-15/37/0377 от 30.01.2014</t>
  </si>
  <si>
    <t>приказ РЭК ДЦТ КК от 13.08.2014 №42/2014-э</t>
  </si>
  <si>
    <t>чистая прибыль</t>
  </si>
  <si>
    <t>проценты к уплате</t>
  </si>
  <si>
    <t>налог на прибыль</t>
  </si>
  <si>
    <t>прочее</t>
  </si>
  <si>
    <t>амортизация</t>
  </si>
  <si>
    <t>по виду деятельности "передача электрической энергии"</t>
  </si>
  <si>
    <t>Фактические показатели за год, предшествующий базовому периоду
2013</t>
  </si>
  <si>
    <t>Показатели, утвержденные на базовый период
2014</t>
  </si>
  <si>
    <t>Предложения на расчетный период регулирования
2015</t>
  </si>
  <si>
    <t>Справочно</t>
  </si>
  <si>
    <t>Ответственный ЦФУ</t>
  </si>
  <si>
    <t>Расчетный объем услуг в части управления технологическими режимами</t>
  </si>
  <si>
    <t>Расчетный объем услуг в част  обеспечения надежности</t>
  </si>
  <si>
    <t>МВт*ч</t>
  </si>
  <si>
    <t>3.6</t>
  </si>
  <si>
    <t>3.7</t>
  </si>
  <si>
    <t>3.8</t>
  </si>
  <si>
    <t>Суммарный объем производства и потребления электрической энергии участниками оптового рынка электрической энергии</t>
  </si>
  <si>
    <t>по виду деятельности "оказание услуг по технологическому присоединению"</t>
  </si>
  <si>
    <t>Норматив потерь электрической энергии (приказ Минэнерго)</t>
  </si>
  <si>
    <t>17,91                       (№579 от 05.09.2014)</t>
  </si>
  <si>
    <t>№ по приложению</t>
  </si>
  <si>
    <t>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</si>
  <si>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 
а также коммерческого оператора оптового рынка электрической энергии (мощности)</t>
  </si>
  <si>
    <t>ОАО "НЭСК-электросети"</t>
  </si>
  <si>
    <t>№№</t>
  </si>
  <si>
    <t xml:space="preserve">наименование </t>
  </si>
  <si>
    <t>Раскрываемая информация в соответствии с Постановлением Правительства РФ от 21.01.2004 №24 "Об утверждении стандартов раскрытия информации субъектами оптового и розничных рынков электрической энергии"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</si>
  <si>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</si>
  <si>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2015 год</t>
  </si>
  <si>
    <t>ед.изм.</t>
  </si>
  <si>
    <t>тыс. руб. без НДС</t>
  </si>
  <si>
    <t>Публикация</t>
  </si>
  <si>
    <t>Официальный сайт РЭК-ДЦТ КК</t>
  </si>
  <si>
    <t>номер и дата приказа РЭК-ДЦТ КК</t>
  </si>
  <si>
    <t>№ 94/2014-э от 29.12.2014;  №1/2015-э от 21.01.2015; №3/2015-э от 30.01.2015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</si>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</sst>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9" fontId="1" fillId="0" borderId="1" xfId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view="pageBreakPreview" zoomScale="70" zoomScaleNormal="60" zoomScaleSheetLayoutView="70" workbookViewId="0">
      <selection activeCell="H20" sqref="H20"/>
    </sheetView>
  </sheetViews>
  <sheetFormatPr defaultRowHeight="18.75" x14ac:dyDescent="0.3"/>
  <cols>
    <col min="1" max="1" width="17.140625" style="26" customWidth="1"/>
    <col min="2" max="2" width="42.5703125" style="2" customWidth="1"/>
    <col min="3" max="3" width="18.28515625" style="30" customWidth="1"/>
    <col min="4" max="9" width="25.7109375" style="1" customWidth="1"/>
    <col min="10" max="11" width="20.7109375" style="1" customWidth="1"/>
    <col min="12" max="12" width="9.140625" style="1"/>
    <col min="13" max="13" width="15.140625" style="1" bestFit="1" customWidth="1"/>
    <col min="14" max="16384" width="9.140625" style="1"/>
  </cols>
  <sheetData>
    <row r="1" spans="1:11" ht="18.75" customHeight="1" x14ac:dyDescent="0.3">
      <c r="A1" s="1"/>
      <c r="B1" s="1"/>
      <c r="C1" s="1"/>
      <c r="I1" s="46" t="s">
        <v>0</v>
      </c>
      <c r="J1" s="46"/>
      <c r="K1" s="46"/>
    </row>
    <row r="2" spans="1:11" ht="18.75" customHeight="1" x14ac:dyDescent="0.3">
      <c r="A2" s="24"/>
      <c r="B2" s="24"/>
      <c r="C2" s="24"/>
      <c r="D2" s="24"/>
      <c r="E2" s="24"/>
      <c r="F2" s="24"/>
      <c r="G2" s="24"/>
      <c r="H2" s="24"/>
      <c r="I2" s="46" t="s">
        <v>99</v>
      </c>
      <c r="J2" s="46"/>
      <c r="K2" s="46"/>
    </row>
    <row r="3" spans="1:11" ht="18.75" customHeight="1" x14ac:dyDescent="0.3">
      <c r="A3" s="24"/>
      <c r="B3" s="24"/>
      <c r="C3" s="24"/>
      <c r="D3" s="24"/>
      <c r="E3" s="24"/>
      <c r="F3" s="24"/>
      <c r="G3" s="24"/>
      <c r="H3" s="24"/>
      <c r="I3" s="46"/>
      <c r="J3" s="46"/>
      <c r="K3" s="46"/>
    </row>
    <row r="4" spans="1:11" ht="18.75" customHeight="1" x14ac:dyDescent="0.3">
      <c r="A4" s="31"/>
      <c r="B4" s="24"/>
      <c r="C4" s="24"/>
      <c r="D4" s="24"/>
      <c r="E4" s="24"/>
      <c r="F4" s="24"/>
    </row>
    <row r="5" spans="1:11" ht="36.75" customHeight="1" x14ac:dyDescent="0.3">
      <c r="A5" s="47" t="s">
        <v>100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x14ac:dyDescent="0.3">
      <c r="A6" s="30"/>
      <c r="B6" s="30"/>
      <c r="D6" s="30"/>
      <c r="E6" s="30"/>
      <c r="F6" s="30"/>
    </row>
    <row r="7" spans="1:11" s="2" customFormat="1" ht="41.25" customHeight="1" x14ac:dyDescent="0.25">
      <c r="A7" s="41" t="s">
        <v>98</v>
      </c>
      <c r="B7" s="42" t="s">
        <v>1</v>
      </c>
      <c r="C7" s="42" t="s">
        <v>2</v>
      </c>
      <c r="D7" s="42" t="s">
        <v>82</v>
      </c>
      <c r="E7" s="42"/>
      <c r="F7" s="42"/>
      <c r="G7" s="42" t="s">
        <v>95</v>
      </c>
      <c r="H7" s="42"/>
      <c r="I7" s="42"/>
      <c r="J7" s="42" t="s">
        <v>87</v>
      </c>
      <c r="K7" s="42" t="s">
        <v>86</v>
      </c>
    </row>
    <row r="8" spans="1:11" s="2" customFormat="1" ht="93.75" x14ac:dyDescent="0.25">
      <c r="A8" s="41"/>
      <c r="B8" s="42"/>
      <c r="C8" s="42"/>
      <c r="D8" s="28" t="s">
        <v>83</v>
      </c>
      <c r="E8" s="5" t="s">
        <v>84</v>
      </c>
      <c r="F8" s="28" t="s">
        <v>85</v>
      </c>
      <c r="G8" s="28" t="s">
        <v>83</v>
      </c>
      <c r="H8" s="5" t="s">
        <v>84</v>
      </c>
      <c r="I8" s="28" t="s">
        <v>85</v>
      </c>
      <c r="J8" s="42"/>
      <c r="K8" s="42"/>
    </row>
    <row r="9" spans="1:11" ht="37.5" x14ac:dyDescent="0.3">
      <c r="A9" s="27" t="s">
        <v>3</v>
      </c>
      <c r="B9" s="3" t="s">
        <v>10</v>
      </c>
      <c r="C9" s="28"/>
      <c r="D9" s="4"/>
      <c r="E9" s="4"/>
      <c r="F9" s="4"/>
      <c r="G9" s="19"/>
      <c r="H9" s="19"/>
      <c r="I9" s="19"/>
      <c r="J9" s="19"/>
      <c r="K9" s="19"/>
    </row>
    <row r="10" spans="1:11" x14ac:dyDescent="0.3">
      <c r="A10" s="27" t="s">
        <v>4</v>
      </c>
      <c r="B10" s="3" t="s">
        <v>11</v>
      </c>
      <c r="C10" s="28" t="s">
        <v>17</v>
      </c>
      <c r="D10" s="4">
        <v>8575081.7100000009</v>
      </c>
      <c r="E10" s="4">
        <f>E30+2470880.6496</f>
        <v>6466647.9296000004</v>
      </c>
      <c r="F10" s="4">
        <f>F30+2767386.32755</f>
        <v>15236753.059728222</v>
      </c>
      <c r="G10" s="4">
        <v>206797.51</v>
      </c>
      <c r="H10" s="19"/>
      <c r="I10" s="19"/>
      <c r="J10" s="19"/>
      <c r="K10" s="19"/>
    </row>
    <row r="11" spans="1:11" x14ac:dyDescent="0.3">
      <c r="A11" s="33" t="s">
        <v>5</v>
      </c>
      <c r="B11" s="17" t="s">
        <v>12</v>
      </c>
      <c r="C11" s="18" t="s">
        <v>17</v>
      </c>
      <c r="D11" s="21">
        <v>694139.75256999955</v>
      </c>
      <c r="E11" s="21"/>
      <c r="F11" s="21"/>
      <c r="G11" s="21">
        <v>139637</v>
      </c>
      <c r="H11" s="19"/>
      <c r="I11" s="19"/>
      <c r="J11" s="19"/>
      <c r="K11" s="19"/>
    </row>
    <row r="12" spans="1:11" ht="37.5" x14ac:dyDescent="0.3">
      <c r="A12" s="27" t="s">
        <v>6</v>
      </c>
      <c r="B12" s="3" t="s">
        <v>13</v>
      </c>
      <c r="C12" s="28" t="s">
        <v>17</v>
      </c>
      <c r="D12" s="36">
        <f>SUM(D13:D17)</f>
        <v>791630.91</v>
      </c>
      <c r="E12" s="36">
        <f>SUM(E13:E17)</f>
        <v>64196.78</v>
      </c>
      <c r="F12" s="36">
        <f t="shared" ref="F12:I12" si="0">SUM(F13:F17)</f>
        <v>656389.59690555348</v>
      </c>
      <c r="G12" s="36">
        <f>SUM(G13:G17)</f>
        <v>116707.02</v>
      </c>
      <c r="H12" s="36">
        <f t="shared" si="0"/>
        <v>0</v>
      </c>
      <c r="I12" s="36">
        <f t="shared" si="0"/>
        <v>0</v>
      </c>
      <c r="J12" s="35"/>
      <c r="K12" s="35"/>
    </row>
    <row r="13" spans="1:11" x14ac:dyDescent="0.3">
      <c r="A13" s="27"/>
      <c r="B13" s="7" t="s">
        <v>77</v>
      </c>
      <c r="C13" s="28"/>
      <c r="D13" s="4">
        <v>81519.929999999993</v>
      </c>
      <c r="E13" s="4">
        <v>64196.78</v>
      </c>
      <c r="F13" s="4">
        <v>656389.59690555348</v>
      </c>
      <c r="G13" s="4">
        <v>97179.66</v>
      </c>
      <c r="H13" s="19"/>
      <c r="I13" s="19"/>
      <c r="J13" s="19"/>
      <c r="K13" s="19"/>
    </row>
    <row r="14" spans="1:11" x14ac:dyDescent="0.3">
      <c r="A14" s="27"/>
      <c r="B14" s="7" t="s">
        <v>78</v>
      </c>
      <c r="C14" s="28"/>
      <c r="D14" s="4">
        <v>379717.01</v>
      </c>
      <c r="E14" s="4"/>
      <c r="F14" s="4"/>
      <c r="G14" s="4" t="s">
        <v>65</v>
      </c>
      <c r="H14" s="19"/>
      <c r="I14" s="19"/>
      <c r="J14" s="19"/>
      <c r="K14" s="19"/>
    </row>
    <row r="15" spans="1:11" x14ac:dyDescent="0.3">
      <c r="A15" s="27"/>
      <c r="B15" s="7" t="s">
        <v>79</v>
      </c>
      <c r="C15" s="28"/>
      <c r="D15" s="21">
        <f>30763.67</f>
        <v>30763.67</v>
      </c>
      <c r="E15" s="4"/>
      <c r="F15" s="4"/>
      <c r="G15" s="4">
        <v>17559.62</v>
      </c>
      <c r="H15" s="19"/>
      <c r="I15" s="19"/>
      <c r="J15" s="19"/>
      <c r="K15" s="19"/>
    </row>
    <row r="16" spans="1:11" x14ac:dyDescent="0.3">
      <c r="A16" s="27"/>
      <c r="B16" s="7" t="s">
        <v>81</v>
      </c>
      <c r="C16" s="28"/>
      <c r="D16" s="4">
        <v>297196.02</v>
      </c>
      <c r="E16" s="4"/>
      <c r="F16" s="4"/>
      <c r="G16" s="4">
        <v>578.28</v>
      </c>
      <c r="H16" s="19"/>
      <c r="I16" s="19"/>
      <c r="J16" s="19"/>
      <c r="K16" s="19"/>
    </row>
    <row r="17" spans="1:11" x14ac:dyDescent="0.3">
      <c r="A17" s="27"/>
      <c r="B17" s="7" t="s">
        <v>80</v>
      </c>
      <c r="C17" s="28"/>
      <c r="D17" s="4">
        <v>2434.2800000000002</v>
      </c>
      <c r="E17" s="4"/>
      <c r="F17" s="4"/>
      <c r="G17" s="4">
        <v>1389.46</v>
      </c>
      <c r="H17" s="19"/>
      <c r="I17" s="19"/>
      <c r="J17" s="19"/>
      <c r="K17" s="19"/>
    </row>
    <row r="18" spans="1:11" x14ac:dyDescent="0.3">
      <c r="A18" s="27" t="s">
        <v>7</v>
      </c>
      <c r="B18" s="3" t="s">
        <v>14</v>
      </c>
      <c r="C18" s="28" t="s">
        <v>17</v>
      </c>
      <c r="D18" s="4">
        <v>81519.932340000392</v>
      </c>
      <c r="E18" s="4">
        <v>64196.78</v>
      </c>
      <c r="F18" s="4">
        <v>656389.59690555348</v>
      </c>
      <c r="G18" s="4">
        <v>97179.66</v>
      </c>
      <c r="H18" s="19"/>
      <c r="I18" s="19"/>
      <c r="J18" s="19"/>
      <c r="K18" s="19"/>
    </row>
    <row r="19" spans="1:11" ht="37.5" x14ac:dyDescent="0.3">
      <c r="A19" s="27" t="s">
        <v>8</v>
      </c>
      <c r="B19" s="3" t="s">
        <v>15</v>
      </c>
      <c r="C19" s="28"/>
      <c r="D19" s="4"/>
      <c r="E19" s="4"/>
      <c r="F19" s="4"/>
      <c r="G19" s="19"/>
      <c r="H19" s="19"/>
      <c r="I19" s="19"/>
      <c r="J19" s="19"/>
      <c r="K19" s="19"/>
    </row>
    <row r="20" spans="1:11" ht="93.75" x14ac:dyDescent="0.3">
      <c r="A20" s="27" t="s">
        <v>9</v>
      </c>
      <c r="B20" s="3" t="s">
        <v>16</v>
      </c>
      <c r="C20" s="28" t="s">
        <v>18</v>
      </c>
      <c r="D20" s="32">
        <f>D11/D10</f>
        <v>8.0948470935328198E-2</v>
      </c>
      <c r="E20" s="32">
        <f>E11/E10</f>
        <v>0</v>
      </c>
      <c r="F20" s="32">
        <f>F11/F10</f>
        <v>0</v>
      </c>
      <c r="G20" s="32">
        <f>G11/G10</f>
        <v>0.67523540297946527</v>
      </c>
      <c r="H20" s="19"/>
      <c r="I20" s="19"/>
      <c r="J20" s="19"/>
      <c r="K20" s="19"/>
    </row>
    <row r="21" spans="1:11" ht="37.5" x14ac:dyDescent="0.3">
      <c r="A21" s="27" t="s">
        <v>19</v>
      </c>
      <c r="B21" s="3" t="s">
        <v>30</v>
      </c>
      <c r="C21" s="28"/>
      <c r="D21" s="4"/>
      <c r="E21" s="4"/>
      <c r="F21" s="4"/>
      <c r="G21" s="19"/>
      <c r="H21" s="19"/>
      <c r="I21" s="19"/>
      <c r="J21" s="19"/>
      <c r="K21" s="19"/>
    </row>
    <row r="22" spans="1:11" ht="56.25" x14ac:dyDescent="0.3">
      <c r="A22" s="27" t="s">
        <v>23</v>
      </c>
      <c r="B22" s="3" t="s">
        <v>88</v>
      </c>
      <c r="C22" s="28" t="s">
        <v>28</v>
      </c>
      <c r="D22" s="4"/>
      <c r="E22" s="4"/>
      <c r="F22" s="4"/>
      <c r="G22" s="19"/>
      <c r="H22" s="19"/>
      <c r="I22" s="19"/>
      <c r="J22" s="19"/>
      <c r="K22" s="19"/>
    </row>
    <row r="23" spans="1:11" ht="37.5" x14ac:dyDescent="0.3">
      <c r="A23" s="27" t="s">
        <v>24</v>
      </c>
      <c r="B23" s="3" t="s">
        <v>89</v>
      </c>
      <c r="C23" s="28" t="s">
        <v>90</v>
      </c>
      <c r="D23" s="4"/>
      <c r="E23" s="4"/>
      <c r="F23" s="4"/>
      <c r="G23" s="19"/>
      <c r="H23" s="19"/>
      <c r="I23" s="19"/>
      <c r="J23" s="19"/>
      <c r="K23" s="19"/>
    </row>
    <row r="24" spans="1:11" x14ac:dyDescent="0.3">
      <c r="A24" s="27" t="s">
        <v>25</v>
      </c>
      <c r="B24" s="3" t="s">
        <v>20</v>
      </c>
      <c r="C24" s="28" t="s">
        <v>28</v>
      </c>
      <c r="D24" s="6">
        <v>758.30899999999997</v>
      </c>
      <c r="E24" s="6">
        <v>783.30989999999997</v>
      </c>
      <c r="F24" s="6">
        <v>790.86990000000003</v>
      </c>
      <c r="G24" s="19"/>
      <c r="H24" s="19"/>
      <c r="I24" s="19"/>
      <c r="J24" s="19"/>
      <c r="K24" s="19"/>
    </row>
    <row r="25" spans="1:11" ht="37.5" x14ac:dyDescent="0.3">
      <c r="A25" s="27" t="s">
        <v>26</v>
      </c>
      <c r="B25" s="3" t="s">
        <v>21</v>
      </c>
      <c r="C25" s="28" t="s">
        <v>29</v>
      </c>
      <c r="D25" s="4">
        <v>5353040</v>
      </c>
      <c r="E25" s="4">
        <v>5562039</v>
      </c>
      <c r="F25" s="4">
        <v>5582091</v>
      </c>
      <c r="G25" s="19"/>
      <c r="H25" s="19"/>
      <c r="I25" s="19"/>
      <c r="J25" s="19"/>
      <c r="K25" s="19"/>
    </row>
    <row r="26" spans="1:11" ht="75" x14ac:dyDescent="0.3">
      <c r="A26" s="27" t="s">
        <v>27</v>
      </c>
      <c r="B26" s="3" t="s">
        <v>60</v>
      </c>
      <c r="C26" s="28" t="s">
        <v>29</v>
      </c>
      <c r="D26" s="4"/>
      <c r="E26" s="4"/>
      <c r="F26" s="4"/>
      <c r="G26" s="19"/>
      <c r="H26" s="19"/>
      <c r="I26" s="19"/>
      <c r="J26" s="19"/>
      <c r="K26" s="19"/>
    </row>
    <row r="27" spans="1:11" ht="68.25" customHeight="1" x14ac:dyDescent="0.3">
      <c r="A27" s="27" t="s">
        <v>91</v>
      </c>
      <c r="B27" s="3" t="s">
        <v>96</v>
      </c>
      <c r="C27" s="28" t="s">
        <v>18</v>
      </c>
      <c r="D27" s="4">
        <v>18.12</v>
      </c>
      <c r="E27" s="4">
        <v>17.95</v>
      </c>
      <c r="F27" s="4" t="s">
        <v>97</v>
      </c>
      <c r="G27" s="20"/>
      <c r="H27" s="19"/>
      <c r="I27" s="19"/>
      <c r="J27" s="19"/>
      <c r="K27" s="19"/>
    </row>
    <row r="28" spans="1:11" ht="37.5" x14ac:dyDescent="0.3">
      <c r="A28" s="27" t="s">
        <v>92</v>
      </c>
      <c r="B28" s="14" t="s">
        <v>22</v>
      </c>
      <c r="C28" s="15"/>
      <c r="D28" s="40" t="s">
        <v>75</v>
      </c>
      <c r="E28" s="40"/>
      <c r="F28" s="40"/>
      <c r="G28" s="19"/>
      <c r="H28" s="19"/>
      <c r="I28" s="19"/>
      <c r="J28" s="19"/>
      <c r="K28" s="19"/>
    </row>
    <row r="29" spans="1:11" ht="75" x14ac:dyDescent="0.3">
      <c r="A29" s="27" t="s">
        <v>93</v>
      </c>
      <c r="B29" s="17" t="s">
        <v>94</v>
      </c>
      <c r="C29" s="18" t="s">
        <v>90</v>
      </c>
      <c r="D29" s="21"/>
      <c r="E29" s="21"/>
      <c r="F29" s="21"/>
      <c r="G29" s="19"/>
      <c r="H29" s="19"/>
      <c r="I29" s="19"/>
      <c r="J29" s="19"/>
      <c r="K29" s="19"/>
    </row>
    <row r="30" spans="1:11" ht="56.25" x14ac:dyDescent="0.3">
      <c r="A30" s="27" t="s">
        <v>40</v>
      </c>
      <c r="B30" s="3" t="s">
        <v>31</v>
      </c>
      <c r="C30" s="28"/>
      <c r="D30" s="4">
        <v>4552809.5788760129</v>
      </c>
      <c r="E30" s="4">
        <v>3995767.28</v>
      </c>
      <c r="F30" s="4">
        <v>12469366.732178222</v>
      </c>
      <c r="G30" s="4">
        <v>188634.02</v>
      </c>
      <c r="H30" s="19"/>
      <c r="I30" s="19"/>
      <c r="J30" s="19"/>
      <c r="K30" s="19"/>
    </row>
    <row r="31" spans="1:11" ht="56.25" x14ac:dyDescent="0.3">
      <c r="A31" s="41" t="s">
        <v>41</v>
      </c>
      <c r="B31" s="3" t="s">
        <v>32</v>
      </c>
      <c r="C31" s="42" t="s">
        <v>17</v>
      </c>
      <c r="D31" s="4">
        <v>2059211.8975600002</v>
      </c>
      <c r="E31" s="4">
        <v>1655457.4306672828</v>
      </c>
      <c r="F31" s="4">
        <v>3774756.5494755143</v>
      </c>
      <c r="G31" s="19"/>
      <c r="H31" s="19"/>
      <c r="I31" s="19"/>
      <c r="J31" s="19"/>
      <c r="K31" s="19"/>
    </row>
    <row r="32" spans="1:11" x14ac:dyDescent="0.3">
      <c r="A32" s="41"/>
      <c r="B32" s="3" t="s">
        <v>42</v>
      </c>
      <c r="C32" s="42"/>
      <c r="D32" s="4"/>
      <c r="E32" s="4"/>
      <c r="F32" s="4"/>
      <c r="G32" s="19"/>
      <c r="H32" s="19"/>
      <c r="I32" s="19"/>
      <c r="J32" s="19"/>
      <c r="K32" s="19"/>
    </row>
    <row r="33" spans="1:13" x14ac:dyDescent="0.3">
      <c r="A33" s="41"/>
      <c r="B33" s="3" t="s">
        <v>43</v>
      </c>
      <c r="C33" s="42"/>
      <c r="D33" s="4">
        <v>858232.29200000002</v>
      </c>
      <c r="E33" s="4">
        <v>837905.09790543455</v>
      </c>
      <c r="F33" s="4">
        <v>1945674.8954755142</v>
      </c>
      <c r="G33" s="19"/>
      <c r="H33" s="19"/>
      <c r="I33" s="19"/>
      <c r="J33" s="19"/>
      <c r="K33" s="19"/>
    </row>
    <row r="34" spans="1:13" x14ac:dyDescent="0.3">
      <c r="A34" s="41"/>
      <c r="B34" s="3" t="s">
        <v>44</v>
      </c>
      <c r="C34" s="42"/>
      <c r="D34" s="4">
        <v>105633.91992</v>
      </c>
      <c r="E34" s="4">
        <v>86280.324160632212</v>
      </c>
      <c r="F34" s="4">
        <v>138721.62</v>
      </c>
      <c r="G34" s="19"/>
      <c r="H34" s="19"/>
      <c r="I34" s="19"/>
      <c r="J34" s="19"/>
      <c r="K34" s="19"/>
    </row>
    <row r="35" spans="1:13" x14ac:dyDescent="0.3">
      <c r="A35" s="41"/>
      <c r="B35" s="3" t="s">
        <v>45</v>
      </c>
      <c r="C35" s="42"/>
      <c r="D35" s="4">
        <v>239776.64054000005</v>
      </c>
      <c r="E35" s="4">
        <v>283152.31954731728</v>
      </c>
      <c r="F35" s="4">
        <v>419466.22000000003</v>
      </c>
      <c r="G35" s="19"/>
      <c r="H35" s="19"/>
      <c r="I35" s="19"/>
      <c r="J35" s="19"/>
      <c r="K35" s="19"/>
    </row>
    <row r="36" spans="1:13" ht="75" x14ac:dyDescent="0.3">
      <c r="A36" s="27" t="s">
        <v>46</v>
      </c>
      <c r="B36" s="3" t="s">
        <v>33</v>
      </c>
      <c r="C36" s="28" t="s">
        <v>17</v>
      </c>
      <c r="D36" s="4">
        <v>2493597.681316013</v>
      </c>
      <c r="E36" s="4">
        <v>2340309.8319822834</v>
      </c>
      <c r="F36" s="4">
        <v>8694610.1827027071</v>
      </c>
      <c r="G36" s="19"/>
      <c r="H36" s="19"/>
      <c r="I36" s="19"/>
      <c r="J36" s="19"/>
      <c r="K36" s="19"/>
    </row>
    <row r="37" spans="1:13" ht="37.5" x14ac:dyDescent="0.3">
      <c r="A37" s="27" t="s">
        <v>47</v>
      </c>
      <c r="B37" s="3" t="s">
        <v>34</v>
      </c>
      <c r="C37" s="28" t="s">
        <v>17</v>
      </c>
      <c r="D37" s="4" t="s">
        <v>65</v>
      </c>
      <c r="E37" s="4">
        <v>341940.25276786846</v>
      </c>
      <c r="F37" s="4">
        <v>5073416.92</v>
      </c>
      <c r="G37" s="19"/>
      <c r="H37" s="19"/>
      <c r="I37" s="19"/>
      <c r="J37" s="19"/>
      <c r="K37" s="19"/>
    </row>
    <row r="38" spans="1:13" ht="37.5" x14ac:dyDescent="0.3">
      <c r="A38" s="27" t="s">
        <v>48</v>
      </c>
      <c r="B38" s="3" t="s">
        <v>35</v>
      </c>
      <c r="C38" s="28" t="s">
        <v>17</v>
      </c>
      <c r="D38" s="4">
        <f>D39+D45</f>
        <v>2428879.9000000041</v>
      </c>
      <c r="E38" s="4">
        <f t="shared" ref="E38:F38" si="1">E39+E45</f>
        <v>1252732.83</v>
      </c>
      <c r="F38" s="4">
        <f t="shared" si="1"/>
        <v>3148748.6000600001</v>
      </c>
      <c r="G38" s="19"/>
      <c r="H38" s="19"/>
      <c r="I38" s="19"/>
      <c r="J38" s="19"/>
      <c r="K38" s="19"/>
    </row>
    <row r="39" spans="1:13" x14ac:dyDescent="0.3">
      <c r="A39" s="25" t="s">
        <v>72</v>
      </c>
      <c r="B39" s="16" t="s">
        <v>71</v>
      </c>
      <c r="C39" s="9"/>
      <c r="D39" s="10">
        <f>D40+D41+D42+D43+D44</f>
        <v>2428879.9000000041</v>
      </c>
      <c r="E39" s="10">
        <f t="shared" ref="E39:F39" si="2">E40+E41+E42+E43+E44</f>
        <v>1252732.83</v>
      </c>
      <c r="F39" s="10">
        <f t="shared" si="2"/>
        <v>2786748.6000600001</v>
      </c>
      <c r="G39" s="19"/>
      <c r="H39" s="19"/>
      <c r="I39" s="19"/>
      <c r="J39" s="19"/>
      <c r="K39" s="19"/>
    </row>
    <row r="40" spans="1:13" x14ac:dyDescent="0.3">
      <c r="A40" s="25"/>
      <c r="B40" s="11" t="s">
        <v>66</v>
      </c>
      <c r="C40" s="9"/>
      <c r="D40" s="10">
        <v>0</v>
      </c>
      <c r="E40" s="10">
        <v>64196.78</v>
      </c>
      <c r="F40" s="10">
        <v>656389.59699999995</v>
      </c>
      <c r="G40" s="19"/>
      <c r="H40" s="19"/>
      <c r="I40" s="19"/>
      <c r="J40" s="19"/>
      <c r="K40" s="19"/>
      <c r="M40" s="22">
        <f>F40+F41+F43+F45</f>
        <v>2668431.017</v>
      </c>
    </row>
    <row r="41" spans="1:13" x14ac:dyDescent="0.3">
      <c r="A41" s="25"/>
      <c r="B41" s="11" t="s">
        <v>67</v>
      </c>
      <c r="C41" s="9"/>
      <c r="D41" s="10">
        <v>297084</v>
      </c>
      <c r="E41" s="10">
        <v>206057.33</v>
      </c>
      <c r="F41" s="10">
        <f>645.59494*1000</f>
        <v>645594.93999999994</v>
      </c>
      <c r="G41" s="19"/>
      <c r="H41" s="19"/>
      <c r="I41" s="19"/>
      <c r="J41" s="19"/>
      <c r="K41" s="19"/>
      <c r="M41" s="22">
        <f>M40*0.18</f>
        <v>480317.58305999998</v>
      </c>
    </row>
    <row r="42" spans="1:13" x14ac:dyDescent="0.3">
      <c r="A42" s="25"/>
      <c r="B42" s="11" t="s">
        <v>68</v>
      </c>
      <c r="C42" s="9"/>
      <c r="D42" s="10">
        <f>1109.95334258475*1000</f>
        <v>1109953.3425847501</v>
      </c>
      <c r="E42" s="10">
        <v>0</v>
      </c>
      <c r="F42" s="10"/>
      <c r="G42" s="19"/>
      <c r="H42" s="19"/>
      <c r="I42" s="19"/>
      <c r="J42" s="19"/>
      <c r="K42" s="19"/>
    </row>
    <row r="43" spans="1:13" x14ac:dyDescent="0.3">
      <c r="A43" s="25"/>
      <c r="B43" s="11" t="s">
        <v>69</v>
      </c>
      <c r="C43" s="9"/>
      <c r="D43" s="10">
        <f>651.335454025424*1000</f>
        <v>651335.45402542409</v>
      </c>
      <c r="E43" s="10">
        <v>982478.72</v>
      </c>
      <c r="F43" s="10">
        <f>1004.44648*1000</f>
        <v>1004446.48</v>
      </c>
      <c r="G43" s="19"/>
      <c r="H43" s="19"/>
      <c r="I43" s="19"/>
      <c r="J43" s="19"/>
      <c r="K43" s="19"/>
    </row>
    <row r="44" spans="1:13" x14ac:dyDescent="0.3">
      <c r="A44" s="25"/>
      <c r="B44" s="11" t="s">
        <v>70</v>
      </c>
      <c r="C44" s="9"/>
      <c r="D44" s="10">
        <f>370.50710338983*1000</f>
        <v>370507.10338982998</v>
      </c>
      <c r="E44" s="10"/>
      <c r="F44" s="10">
        <f>M41</f>
        <v>480317.58305999998</v>
      </c>
      <c r="G44" s="19"/>
      <c r="H44" s="19"/>
      <c r="I44" s="19"/>
      <c r="J44" s="19"/>
      <c r="K44" s="19"/>
    </row>
    <row r="45" spans="1:13" s="12" customFormat="1" ht="37.5" x14ac:dyDescent="0.3">
      <c r="A45" s="25" t="s">
        <v>74</v>
      </c>
      <c r="B45" s="13" t="s">
        <v>73</v>
      </c>
      <c r="C45" s="9"/>
      <c r="D45" s="10"/>
      <c r="E45" s="10"/>
      <c r="F45" s="29">
        <f>362*1000</f>
        <v>362000</v>
      </c>
      <c r="G45" s="23"/>
      <c r="H45" s="23"/>
      <c r="I45" s="23"/>
      <c r="J45" s="23"/>
      <c r="K45" s="23"/>
    </row>
    <row r="46" spans="1:13" ht="37.5" x14ac:dyDescent="0.3">
      <c r="A46" s="41" t="s">
        <v>49</v>
      </c>
      <c r="B46" s="14" t="s">
        <v>36</v>
      </c>
      <c r="C46" s="15"/>
      <c r="D46" s="43" t="s">
        <v>76</v>
      </c>
      <c r="E46" s="44"/>
      <c r="F46" s="45"/>
      <c r="G46" s="19"/>
      <c r="H46" s="19"/>
      <c r="I46" s="19"/>
      <c r="J46" s="19"/>
      <c r="K46" s="19"/>
    </row>
    <row r="47" spans="1:13" x14ac:dyDescent="0.3">
      <c r="A47" s="41"/>
      <c r="B47" s="3" t="s">
        <v>37</v>
      </c>
      <c r="C47" s="28"/>
      <c r="D47" s="4"/>
      <c r="E47" s="4"/>
      <c r="F47" s="4"/>
      <c r="G47" s="19"/>
      <c r="H47" s="19"/>
      <c r="I47" s="19"/>
      <c r="J47" s="19"/>
      <c r="K47" s="19"/>
    </row>
    <row r="48" spans="1:13" x14ac:dyDescent="0.3">
      <c r="A48" s="41"/>
      <c r="B48" s="3" t="s">
        <v>38</v>
      </c>
      <c r="C48" s="28" t="s">
        <v>50</v>
      </c>
      <c r="D48" s="4">
        <v>93219.35</v>
      </c>
      <c r="E48" s="8">
        <v>91207.98</v>
      </c>
      <c r="F48" s="4">
        <v>98255.76</v>
      </c>
      <c r="G48" s="19"/>
      <c r="H48" s="19"/>
      <c r="I48" s="19"/>
      <c r="J48" s="19"/>
      <c r="K48" s="19"/>
    </row>
    <row r="49" spans="1:11" ht="37.5" x14ac:dyDescent="0.3">
      <c r="A49" s="41"/>
      <c r="B49" s="3" t="s">
        <v>39</v>
      </c>
      <c r="C49" s="28" t="s">
        <v>51</v>
      </c>
      <c r="D49" s="4">
        <f>D31/D48</f>
        <v>22.089961982785763</v>
      </c>
      <c r="E49" s="4">
        <f t="shared" ref="E49:F49" si="3">E31/E48</f>
        <v>18.150357355434064</v>
      </c>
      <c r="F49" s="4">
        <f t="shared" si="3"/>
        <v>38.417661717496408</v>
      </c>
      <c r="G49" s="19"/>
      <c r="H49" s="19"/>
      <c r="I49" s="19"/>
      <c r="J49" s="19"/>
      <c r="K49" s="19"/>
    </row>
    <row r="50" spans="1:11" ht="75" x14ac:dyDescent="0.3">
      <c r="A50" s="27" t="s">
        <v>61</v>
      </c>
      <c r="B50" s="3" t="s">
        <v>58</v>
      </c>
      <c r="C50" s="28"/>
      <c r="D50" s="4"/>
      <c r="E50" s="4"/>
      <c r="F50" s="4"/>
      <c r="G50" s="19"/>
      <c r="H50" s="19"/>
      <c r="I50" s="19"/>
      <c r="J50" s="19"/>
      <c r="K50" s="19"/>
    </row>
    <row r="51" spans="1:11" ht="37.5" x14ac:dyDescent="0.3">
      <c r="A51" s="27" t="s">
        <v>62</v>
      </c>
      <c r="B51" s="3" t="s">
        <v>52</v>
      </c>
      <c r="C51" s="28" t="s">
        <v>53</v>
      </c>
      <c r="D51" s="4">
        <v>2716.4</v>
      </c>
      <c r="E51" s="4">
        <v>3630.55</v>
      </c>
      <c r="F51" s="4">
        <v>4430</v>
      </c>
      <c r="G51" s="34"/>
      <c r="H51" s="19"/>
      <c r="I51" s="19"/>
      <c r="J51" s="19"/>
      <c r="K51" s="19"/>
    </row>
    <row r="52" spans="1:11" ht="37.5" x14ac:dyDescent="0.3">
      <c r="A52" s="27" t="s">
        <v>63</v>
      </c>
      <c r="B52" s="3" t="s">
        <v>56</v>
      </c>
      <c r="C52" s="28" t="s">
        <v>57</v>
      </c>
      <c r="D52" s="4">
        <f>26328.7285050566/1000</f>
        <v>26.328728505056599</v>
      </c>
      <c r="E52" s="4">
        <f>19232.7401703469/1000</f>
        <v>19.232740170346901</v>
      </c>
      <c r="F52" s="4">
        <f>36600.3569502542/1000</f>
        <v>36.600356950254202</v>
      </c>
      <c r="G52" s="34"/>
      <c r="H52" s="19"/>
      <c r="I52" s="19"/>
      <c r="J52" s="19"/>
      <c r="K52" s="19"/>
    </row>
    <row r="53" spans="1:11" ht="37.5" x14ac:dyDescent="0.3">
      <c r="A53" s="41" t="s">
        <v>64</v>
      </c>
      <c r="B53" s="3" t="s">
        <v>54</v>
      </c>
      <c r="C53" s="28"/>
      <c r="D53" s="27"/>
      <c r="E53" s="27"/>
      <c r="F53" s="27"/>
      <c r="G53" s="19"/>
      <c r="H53" s="19"/>
      <c r="I53" s="19"/>
      <c r="J53" s="19"/>
      <c r="K53" s="19"/>
    </row>
    <row r="54" spans="1:11" x14ac:dyDescent="0.3">
      <c r="A54" s="41"/>
      <c r="B54" s="3" t="s">
        <v>37</v>
      </c>
      <c r="C54" s="28"/>
      <c r="D54" s="4"/>
      <c r="E54" s="4"/>
      <c r="F54" s="4"/>
      <c r="G54" s="19"/>
      <c r="H54" s="19"/>
      <c r="I54" s="19"/>
      <c r="J54" s="19"/>
      <c r="K54" s="19"/>
    </row>
    <row r="55" spans="1:11" ht="56.25" x14ac:dyDescent="0.3">
      <c r="A55" s="41"/>
      <c r="B55" s="3" t="s">
        <v>55</v>
      </c>
      <c r="C55" s="28" t="s">
        <v>17</v>
      </c>
      <c r="D55" s="4">
        <v>162871</v>
      </c>
      <c r="E55" s="4">
        <v>162871</v>
      </c>
      <c r="F55" s="4">
        <v>162871</v>
      </c>
      <c r="G55" s="19"/>
      <c r="H55" s="19"/>
      <c r="I55" s="19"/>
      <c r="J55" s="19"/>
      <c r="K55" s="19"/>
    </row>
    <row r="56" spans="1:11" ht="56.25" x14ac:dyDescent="0.3">
      <c r="A56" s="41"/>
      <c r="B56" s="3" t="s">
        <v>59</v>
      </c>
      <c r="C56" s="28" t="s">
        <v>17</v>
      </c>
      <c r="D56" s="4"/>
      <c r="E56" s="4"/>
      <c r="F56" s="4"/>
      <c r="G56" s="19"/>
      <c r="H56" s="19"/>
      <c r="I56" s="19"/>
      <c r="J56" s="19"/>
      <c r="K56" s="19"/>
    </row>
    <row r="59" spans="1:11" x14ac:dyDescent="0.3">
      <c r="A59" s="39"/>
      <c r="B59" s="39"/>
      <c r="C59" s="39"/>
      <c r="D59" s="39"/>
      <c r="E59" s="39"/>
      <c r="F59" s="39"/>
    </row>
    <row r="60" spans="1:11" x14ac:dyDescent="0.3">
      <c r="A60" s="39"/>
      <c r="B60" s="39"/>
      <c r="C60" s="39"/>
      <c r="D60" s="39"/>
      <c r="E60" s="39"/>
      <c r="F60" s="39"/>
    </row>
    <row r="61" spans="1:11" x14ac:dyDescent="0.3">
      <c r="A61" s="39"/>
      <c r="B61" s="39"/>
      <c r="C61" s="39"/>
      <c r="D61" s="39"/>
      <c r="E61" s="39"/>
      <c r="F61" s="39"/>
    </row>
    <row r="62" spans="1:11" x14ac:dyDescent="0.3">
      <c r="A62" s="39"/>
      <c r="B62" s="39"/>
      <c r="C62" s="39"/>
      <c r="D62" s="39"/>
      <c r="E62" s="39"/>
      <c r="F62" s="39"/>
    </row>
  </sheetData>
  <mergeCells count="20">
    <mergeCell ref="I1:K1"/>
    <mergeCell ref="I2:K3"/>
    <mergeCell ref="A5:K5"/>
    <mergeCell ref="A7:A8"/>
    <mergeCell ref="B7:B8"/>
    <mergeCell ref="C7:C8"/>
    <mergeCell ref="D7:F7"/>
    <mergeCell ref="G7:I7"/>
    <mergeCell ref="J7:J8"/>
    <mergeCell ref="K7:K8"/>
    <mergeCell ref="A59:F59"/>
    <mergeCell ref="A60:F60"/>
    <mergeCell ref="A61:F61"/>
    <mergeCell ref="A62:F62"/>
    <mergeCell ref="D28:F28"/>
    <mergeCell ref="A31:A35"/>
    <mergeCell ref="C31:C35"/>
    <mergeCell ref="A46:A49"/>
    <mergeCell ref="D46:F46"/>
    <mergeCell ref="A53:A56"/>
  </mergeCells>
  <pageMargins left="0.7" right="0.7" top="0.75" bottom="0.75" header="0.3" footer="0.3"/>
  <pageSetup paperSize="9" scale="4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tabSelected="1" workbookViewId="0">
      <selection activeCell="B14" sqref="B14"/>
    </sheetView>
  </sheetViews>
  <sheetFormatPr defaultRowHeight="15.75" x14ac:dyDescent="0.25"/>
  <cols>
    <col min="1" max="1" width="9.140625" style="37"/>
    <col min="2" max="2" width="60.7109375" style="37" customWidth="1"/>
    <col min="3" max="3" width="22.42578125" style="37" customWidth="1"/>
    <col min="4" max="4" width="24.5703125" style="37" customWidth="1"/>
    <col min="5" max="5" width="31.5703125" style="37" customWidth="1"/>
    <col min="6" max="6" width="15.7109375" style="37" customWidth="1"/>
    <col min="7" max="16384" width="9.140625" style="37"/>
  </cols>
  <sheetData>
    <row r="2" spans="1:6" ht="15.75" customHeight="1" x14ac:dyDescent="0.25">
      <c r="A2" s="48" t="s">
        <v>101</v>
      </c>
      <c r="B2" s="48"/>
      <c r="C2" s="48"/>
      <c r="D2" s="48"/>
      <c r="E2" s="48"/>
      <c r="F2" s="48"/>
    </row>
    <row r="4" spans="1:6" ht="50.25" customHeight="1" x14ac:dyDescent="0.25">
      <c r="A4" s="53" t="s">
        <v>104</v>
      </c>
      <c r="B4" s="53"/>
      <c r="C4" s="53"/>
      <c r="D4" s="53"/>
      <c r="E4" s="53"/>
      <c r="F4" s="53"/>
    </row>
    <row r="5" spans="1:6" x14ac:dyDescent="0.25">
      <c r="A5" s="48"/>
      <c r="B5" s="48"/>
      <c r="C5" s="48"/>
    </row>
    <row r="8" spans="1:6" ht="56.25" customHeight="1" x14ac:dyDescent="0.25">
      <c r="A8" s="38" t="s">
        <v>102</v>
      </c>
      <c r="B8" s="38" t="s">
        <v>103</v>
      </c>
      <c r="C8" s="38" t="s">
        <v>107</v>
      </c>
      <c r="D8" s="38" t="s">
        <v>106</v>
      </c>
      <c r="E8" s="38" t="s">
        <v>111</v>
      </c>
      <c r="F8" s="38" t="s">
        <v>109</v>
      </c>
    </row>
    <row r="9" spans="1:6" ht="75" customHeight="1" x14ac:dyDescent="0.25">
      <c r="A9" s="49" t="s">
        <v>113</v>
      </c>
      <c r="B9" s="50" t="s">
        <v>105</v>
      </c>
      <c r="C9" s="51" t="s">
        <v>108</v>
      </c>
      <c r="D9" s="52">
        <v>28034.03</v>
      </c>
      <c r="E9" s="51" t="s">
        <v>112</v>
      </c>
      <c r="F9" s="51" t="s">
        <v>110</v>
      </c>
    </row>
  </sheetData>
  <mergeCells count="3">
    <mergeCell ref="A4:F4"/>
    <mergeCell ref="A5:C5"/>
    <mergeCell ref="A2:F2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№2 (2)</vt:lpstr>
      <vt:lpstr>Лист1</vt:lpstr>
      <vt:lpstr>'Приложение №2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2015-04-10T08:18:29Z</dcterms:modified>
</cp:coreProperties>
</file>